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3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1.26.26\Research\Yearly\Company Guide\Guide 2023\Industrial Sector\"/>
    </mc:Choice>
  </mc:AlternateContent>
  <xr:revisionPtr revIDLastSave="0" documentId="13_ncr:1_{831CC63F-413D-4D71-B218-A5DCD42C21BF}" xr6:coauthVersionLast="36" xr6:coauthVersionMax="36" xr10:uidLastSave="{00000000-0000-0000-0000-000000000000}"/>
  <bookViews>
    <workbookView xWindow="360" yWindow="270" windowWidth="14940" windowHeight="9150" activeTab="1" xr2:uid="{00000000-000D-0000-FFFF-FFFF00000000}"/>
  </bookViews>
  <sheets>
    <sheet name="Annual Financial Data" sheetId="1" r:id="rId1"/>
    <sheet name="Financial Ratios" sheetId="2" r:id="rId2"/>
  </sheets>
  <calcPr calcId="191029"/>
</workbook>
</file>

<file path=xl/calcChain.xml><?xml version="1.0" encoding="utf-8"?>
<calcChain xmlns="http://schemas.openxmlformats.org/spreadsheetml/2006/main">
  <c r="J18" i="2" l="1"/>
  <c r="J23" i="2"/>
  <c r="J24" i="2"/>
  <c r="J25" i="2"/>
  <c r="J26" i="2"/>
  <c r="J29" i="2"/>
  <c r="J30" i="2"/>
  <c r="J31" i="2"/>
  <c r="J33" i="2"/>
  <c r="J34" i="2"/>
  <c r="J37" i="2"/>
  <c r="J38" i="2"/>
  <c r="J35" i="2" s="1"/>
  <c r="J11" i="2"/>
  <c r="J19" i="2" s="1"/>
  <c r="D33" i="2" l="1"/>
  <c r="E33" i="2"/>
  <c r="F33" i="2"/>
  <c r="G33" i="2"/>
  <c r="H33" i="2"/>
  <c r="I33" i="2"/>
  <c r="D34" i="2"/>
  <c r="E34" i="2"/>
  <c r="F34" i="2"/>
  <c r="G34" i="2"/>
  <c r="H34" i="2"/>
  <c r="I34" i="2"/>
  <c r="D35" i="2"/>
  <c r="E35" i="2"/>
  <c r="G35" i="2"/>
  <c r="H35" i="2"/>
  <c r="D37" i="2"/>
  <c r="E37" i="2"/>
  <c r="F37" i="2"/>
  <c r="G37" i="2"/>
  <c r="H37" i="2"/>
  <c r="I37" i="2"/>
  <c r="D38" i="2"/>
  <c r="E38" i="2"/>
  <c r="F38" i="2"/>
  <c r="F35" i="2" s="1"/>
  <c r="G38" i="2"/>
  <c r="H38" i="2"/>
  <c r="I38" i="2"/>
  <c r="I35" i="2" s="1"/>
  <c r="C38" i="2"/>
  <c r="C35" i="2" s="1"/>
  <c r="C37" i="2"/>
  <c r="C34" i="2"/>
  <c r="C33" i="2"/>
  <c r="D30" i="2"/>
  <c r="E30" i="2"/>
  <c r="F30" i="2"/>
  <c r="G30" i="2"/>
  <c r="H30" i="2"/>
  <c r="I30" i="2"/>
  <c r="E31" i="2"/>
  <c r="F31" i="2"/>
  <c r="G31" i="2"/>
  <c r="H31" i="2"/>
  <c r="I31" i="2"/>
  <c r="C31" i="2"/>
  <c r="C30" i="2"/>
  <c r="D29" i="2"/>
  <c r="E29" i="2"/>
  <c r="F29" i="2"/>
  <c r="G29" i="2"/>
  <c r="H29" i="2"/>
  <c r="I29" i="2"/>
  <c r="C29" i="2"/>
  <c r="D26" i="2"/>
  <c r="E26" i="2"/>
  <c r="F26" i="2"/>
  <c r="G26" i="2"/>
  <c r="H26" i="2"/>
  <c r="I26" i="2"/>
  <c r="D27" i="2"/>
  <c r="E27" i="2"/>
  <c r="F27" i="2"/>
  <c r="G27" i="2"/>
  <c r="H27" i="2"/>
  <c r="I27" i="2"/>
  <c r="C27" i="2"/>
  <c r="C26" i="2"/>
  <c r="D25" i="2"/>
  <c r="E25" i="2"/>
  <c r="F25" i="2"/>
  <c r="G25" i="2"/>
  <c r="H25" i="2"/>
  <c r="I25" i="2"/>
  <c r="C25" i="2"/>
  <c r="D24" i="2"/>
  <c r="E24" i="2"/>
  <c r="F24" i="2"/>
  <c r="G24" i="2"/>
  <c r="H24" i="2"/>
  <c r="I24" i="2"/>
  <c r="C24" i="2"/>
  <c r="D23" i="2"/>
  <c r="E23" i="2"/>
  <c r="F23" i="2"/>
  <c r="G23" i="2"/>
  <c r="H23" i="2"/>
  <c r="I23" i="2"/>
  <c r="C23" i="2"/>
  <c r="D18" i="2" l="1"/>
  <c r="E18" i="2"/>
  <c r="F18" i="2"/>
  <c r="G18" i="2"/>
  <c r="H18" i="2"/>
  <c r="I18" i="2"/>
  <c r="D19" i="2"/>
  <c r="E19" i="2"/>
  <c r="F19" i="2"/>
  <c r="G19" i="2"/>
  <c r="H19" i="2"/>
  <c r="I19" i="2"/>
  <c r="D20" i="2"/>
  <c r="E20" i="2"/>
  <c r="F20" i="2"/>
  <c r="G20" i="2"/>
  <c r="H20" i="2"/>
  <c r="I20" i="2"/>
  <c r="D21" i="2"/>
  <c r="E21" i="2"/>
  <c r="F21" i="2"/>
  <c r="G21" i="2"/>
  <c r="H21" i="2"/>
  <c r="I21" i="2"/>
  <c r="C21" i="2"/>
  <c r="C20" i="2"/>
  <c r="C19" i="2"/>
  <c r="C18" i="2"/>
  <c r="D17" i="2" l="1"/>
  <c r="E17" i="2"/>
  <c r="F17" i="2"/>
  <c r="G17" i="2"/>
  <c r="H17" i="2"/>
  <c r="I17" i="2"/>
  <c r="C17" i="2"/>
</calcChain>
</file>

<file path=xl/sharedStrings.xml><?xml version="1.0" encoding="utf-8"?>
<sst xmlns="http://schemas.openxmlformats.org/spreadsheetml/2006/main" count="262" uniqueCount="237">
  <si>
    <t>AFAQ HOLDING FOR INVESTMENT &amp; REAL ESTATE DEVELOPMENT CO. P.L.C</t>
  </si>
  <si>
    <t>AL-QUDS READY MIX</t>
  </si>
  <si>
    <t>ARABIAN STEEL PIPES MANUFACTURING</t>
  </si>
  <si>
    <t>ASSAS FOR CONCRETE PRODUCTS CO. LTD</t>
  </si>
  <si>
    <t>READY MIX CONCRTE AND CONSTRUCTION SUPPLIES</t>
  </si>
  <si>
    <t>SHEBA METAL CASTING</t>
  </si>
  <si>
    <t>THE JORDAN PIPES MANUFACTURING</t>
  </si>
  <si>
    <t>آفاق للاستثمار والتطوير العقاري القابضة</t>
  </si>
  <si>
    <t>أساس للصناعات الخرسانية</t>
  </si>
  <si>
    <t>الاردنية لصناعة الأنابيب</t>
  </si>
  <si>
    <t>الباطون الجاهز والتوريدات الانشائية</t>
  </si>
  <si>
    <t>العربية لصناعة المواسير المعدنية</t>
  </si>
  <si>
    <t>القدس للصناعات الخرسانية</t>
  </si>
  <si>
    <t>سبأ لسكب المعادن</t>
  </si>
  <si>
    <t xml:space="preserve"> Property, plant and equipment</t>
  </si>
  <si>
    <t xml:space="preserve"> Projects in progress</t>
  </si>
  <si>
    <t xml:space="preserve"> Investment property</t>
  </si>
  <si>
    <t xml:space="preserve"> Investments in subsidiaries, joint ventures and associates</t>
  </si>
  <si>
    <t xml:space="preserve"> Intangible assets</t>
  </si>
  <si>
    <t xml:space="preserve"> Financial assets at fair value through other comprehensive income</t>
  </si>
  <si>
    <t xml:space="preserve"> Deferred tax assets</t>
  </si>
  <si>
    <t xml:space="preserve"> Trade and other non-current receivables</t>
  </si>
  <si>
    <t xml:space="preserve"> Non-current receivables due from related parties</t>
  </si>
  <si>
    <t xml:space="preserve"> Long-term property under finance lease</t>
  </si>
  <si>
    <t xml:space="preserve"> Other non-current assets</t>
  </si>
  <si>
    <t xml:space="preserve"> Total non-current assets</t>
  </si>
  <si>
    <t xml:space="preserve"> Cash and banks balances</t>
  </si>
  <si>
    <t xml:space="preserve"> Restricted bank balances</t>
  </si>
  <si>
    <t xml:space="preserve"> Trade and other current receivables</t>
  </si>
  <si>
    <t xml:space="preserve"> Current receivables due from related parties</t>
  </si>
  <si>
    <t xml:space="preserve"> Inventories</t>
  </si>
  <si>
    <t xml:space="preserve"> Spare parts</t>
  </si>
  <si>
    <t xml:space="preserve"> Financial assets at fair value through profit or loss</t>
  </si>
  <si>
    <t xml:space="preserve"> Other current assets</t>
  </si>
  <si>
    <t xml:space="preserve"> Total</t>
  </si>
  <si>
    <t xml:space="preserve"> Assets held for sale</t>
  </si>
  <si>
    <t xml:space="preserve"> Total current assets</t>
  </si>
  <si>
    <t xml:space="preserve"> Total assets</t>
  </si>
  <si>
    <t xml:space="preserve"> Paid-up capital</t>
  </si>
  <si>
    <t xml:space="preserve"> Retained earnings (accumulated losses)</t>
  </si>
  <si>
    <t xml:space="preserve"> Share premium</t>
  </si>
  <si>
    <t xml:space="preserve"> Statutory reserve</t>
  </si>
  <si>
    <t xml:space="preserve"> Voluntary reserve</t>
  </si>
  <si>
    <t xml:space="preserve"> Fair value reserve</t>
  </si>
  <si>
    <t xml:space="preserve"> Other reserves</t>
  </si>
  <si>
    <t xml:space="preserve"> Total equity attributable to owners of parent</t>
  </si>
  <si>
    <t xml:space="preserve"> Total equity</t>
  </si>
  <si>
    <t xml:space="preserve"> Trade and other non-current payables</t>
  </si>
  <si>
    <t xml:space="preserve"> Non-current payables to related parties</t>
  </si>
  <si>
    <t xml:space="preserve"> Non-current borrowings</t>
  </si>
  <si>
    <t xml:space="preserve"> Long term loans payable</t>
  </si>
  <si>
    <t xml:space="preserve"> Non-current finance lease obligation</t>
  </si>
  <si>
    <t xml:space="preserve"> Other non-current liabilities</t>
  </si>
  <si>
    <t xml:space="preserve"> Total non-current liabilities</t>
  </si>
  <si>
    <t xml:space="preserve"> Trade and other current payables</t>
  </si>
  <si>
    <t xml:space="preserve"> Current payables to related parties</t>
  </si>
  <si>
    <t xml:space="preserve"> Current provisions</t>
  </si>
  <si>
    <t xml:space="preserve"> Short term loans payables</t>
  </si>
  <si>
    <t xml:space="preserve"> Current borrowings</t>
  </si>
  <si>
    <t xml:space="preserve"> Income tax provision</t>
  </si>
  <si>
    <t xml:space="preserve"> Current finance lease obligation</t>
  </si>
  <si>
    <t xml:space="preserve"> Other current liabilities</t>
  </si>
  <si>
    <t xml:space="preserve"> Total current liabilities</t>
  </si>
  <si>
    <t xml:space="preserve"> Total liabilities</t>
  </si>
  <si>
    <t xml:space="preserve"> Total equity and liabilities</t>
  </si>
  <si>
    <t xml:space="preserve"> Revenue</t>
  </si>
  <si>
    <t xml:space="preserve"> Cost of revenues</t>
  </si>
  <si>
    <t xml:space="preserve"> Other operating income</t>
  </si>
  <si>
    <t xml:space="preserve"> Gross profit</t>
  </si>
  <si>
    <t xml:space="preserve"> Other income</t>
  </si>
  <si>
    <t xml:space="preserve"> General and administrative expense</t>
  </si>
  <si>
    <t xml:space="preserve"> Selling and distribution expenses</t>
  </si>
  <si>
    <t xml:space="preserve"> Other expenses</t>
  </si>
  <si>
    <t xml:space="preserve"> Operating profit</t>
  </si>
  <si>
    <t xml:space="preserve"> Finance costs</t>
  </si>
  <si>
    <t xml:space="preserve"> Net finance income (cost)</t>
  </si>
  <si>
    <t xml:space="preserve"> Gains (losses) on financial assets at fair value through profit or loss</t>
  </si>
  <si>
    <t xml:space="preserve"> Dividends on financial assets at fair value through other comprehensive income</t>
  </si>
  <si>
    <t xml:space="preserve"> Gains on investments in subsidiaries, joint ventures and associates</t>
  </si>
  <si>
    <t xml:space="preserve"> Gain (loss) from disposal of investments in associates</t>
  </si>
  <si>
    <t xml:space="preserve"> Profit (loss) before tax from continuous operations</t>
  </si>
  <si>
    <t xml:space="preserve"> Income Tax Expense</t>
  </si>
  <si>
    <t xml:space="preserve"> Profit (loss) from continuing operations</t>
  </si>
  <si>
    <t xml:space="preserve"> Profit (loss)</t>
  </si>
  <si>
    <t xml:space="preserve"> Net cash flows from (used in) operations</t>
  </si>
  <si>
    <t xml:space="preserve"> Net cash flows from (used in) investing activities</t>
  </si>
  <si>
    <t xml:space="preserve"> Net cash flows from (used in) financing activities</t>
  </si>
  <si>
    <t xml:space="preserve"> Cash and cash equivalents at beginning of period</t>
  </si>
  <si>
    <t xml:space="preserve"> Cash and cash equivalents at end of period</t>
  </si>
  <si>
    <t xml:space="preserve"> الممتلكات والآلات والمعدات</t>
  </si>
  <si>
    <t xml:space="preserve"> مشاريع تحت التنفيذ</t>
  </si>
  <si>
    <t xml:space="preserve"> الاستثمارات العقارية</t>
  </si>
  <si>
    <t xml:space="preserve"> الاستثمارات في الشركات التابعة والمشاريع المشتركة والشركات الحليفة</t>
  </si>
  <si>
    <t xml:space="preserve"> موجودات غير ملموسة</t>
  </si>
  <si>
    <t xml:space="preserve"> موجودات مالية بالقيمة العادلة من خلال الدخل الشامل الاخر</t>
  </si>
  <si>
    <t xml:space="preserve"> الموجودات الضريبية المؤجلة</t>
  </si>
  <si>
    <t xml:space="preserve"> الذمم التجارية والذمم الأخرى المدينة غير المتداولة</t>
  </si>
  <si>
    <t xml:space="preserve"> الذمم المدينة غير المتداولة المستحقة من أطراف ذات علاقة</t>
  </si>
  <si>
    <t xml:space="preserve"> الجزء غير المتداول من العقارات المؤجرة تمويليا</t>
  </si>
  <si>
    <t xml:space="preserve"> موجودات غير متداولة أخرى</t>
  </si>
  <si>
    <t xml:space="preserve"> إجمالي الموجودات غير المتداولة</t>
  </si>
  <si>
    <t xml:space="preserve"> النقد في الصندوق ولدى البنوك</t>
  </si>
  <si>
    <t xml:space="preserve"> ارصدة بنكية محتجزة</t>
  </si>
  <si>
    <t xml:space="preserve"> الذمم التجارية والذمم الأخرى المدينة المتداولة</t>
  </si>
  <si>
    <t xml:space="preserve"> الذمم المدينة المتداولة المستحقة من أطراف ذات علاقة</t>
  </si>
  <si>
    <t xml:space="preserve"> المخزون</t>
  </si>
  <si>
    <t xml:space="preserve"> قطع غيار</t>
  </si>
  <si>
    <t xml:space="preserve"> موجودات مالية بالقيمة العادلة من خلال قائمة الدخل</t>
  </si>
  <si>
    <t xml:space="preserve"> موجودات متداولة أخرى</t>
  </si>
  <si>
    <t xml:space="preserve"> المجموع</t>
  </si>
  <si>
    <t xml:space="preserve"> موجودات محتفظ بها للبيع</t>
  </si>
  <si>
    <t xml:space="preserve"> إجمالي الموجودات المتداولة</t>
  </si>
  <si>
    <t xml:space="preserve"> مجموع الموجودات</t>
  </si>
  <si>
    <t xml:space="preserve"> رأس المال المكتتب به (المدفوع)</t>
  </si>
  <si>
    <t xml:space="preserve"> الأرباح (الخسائر) المدورة</t>
  </si>
  <si>
    <t xml:space="preserve"> علاوة إصدار</t>
  </si>
  <si>
    <t xml:space="preserve"> احتياطي اجباري</t>
  </si>
  <si>
    <t xml:space="preserve"> إحتياطي اختياري</t>
  </si>
  <si>
    <t xml:space="preserve"> إحتياطي القيمة العادلة</t>
  </si>
  <si>
    <t xml:space="preserve"> احتياطيات أخرى</t>
  </si>
  <si>
    <t xml:space="preserve"> إجمالي حقوق الملكية المنسوبة إلى مالكي الشركة الأم</t>
  </si>
  <si>
    <t xml:space="preserve"> إجمالي حقوق الملكية</t>
  </si>
  <si>
    <t xml:space="preserve"> الذمم التجارية والذمم الأخرى الدائنة غير المتداولة</t>
  </si>
  <si>
    <t xml:space="preserve"> الذمم الدائنة غير المتداولة لأطراف ذات علاقة</t>
  </si>
  <si>
    <t xml:space="preserve"> الاقتراضات غير متداولة</t>
  </si>
  <si>
    <t xml:space="preserve"> قروض دائنة طويلة الاجل</t>
  </si>
  <si>
    <t xml:space="preserve"> مطلوبات التأجير التمويلي غير المتداولة</t>
  </si>
  <si>
    <t xml:space="preserve"> مطلوبات غير متداولة أخرى</t>
  </si>
  <si>
    <t xml:space="preserve"> إجمالي المطلوبات غير المتداولة</t>
  </si>
  <si>
    <t xml:space="preserve"> الذمم التجارية والذمم الأخرى الدائنة</t>
  </si>
  <si>
    <t xml:space="preserve"> الذمم الدائنة المتداولة إلى أطراف ذات العلاقة</t>
  </si>
  <si>
    <t xml:space="preserve"> المخصصات المتداولة</t>
  </si>
  <si>
    <t xml:space="preserve"> قروض قصيرة الأجل دائنة</t>
  </si>
  <si>
    <t xml:space="preserve"> الاقتراضات المتداولة</t>
  </si>
  <si>
    <t xml:space="preserve"> مخصص ضريبة دخل</t>
  </si>
  <si>
    <t xml:space="preserve"> مطلوبات التأجير التمويلي المتداولة</t>
  </si>
  <si>
    <t xml:space="preserve"> مطلوبات متداولة أخرى</t>
  </si>
  <si>
    <t xml:space="preserve"> إجمالي المطلوبات المتداولة</t>
  </si>
  <si>
    <t xml:space="preserve"> مجموع المطلوبات</t>
  </si>
  <si>
    <t xml:space="preserve"> إجمالي المطلوبات وحقوق الملكية</t>
  </si>
  <si>
    <t xml:space="preserve"> الإيرادات</t>
  </si>
  <si>
    <t xml:space="preserve"> تكلفة المبيعات</t>
  </si>
  <si>
    <t xml:space="preserve"> ايرادات تشغيلية اخرى</t>
  </si>
  <si>
    <t xml:space="preserve"> مجمل الربح</t>
  </si>
  <si>
    <t xml:space="preserve"> الإيرادات الأخرى</t>
  </si>
  <si>
    <t xml:space="preserve"> المصاريف الادارية والعمومية</t>
  </si>
  <si>
    <t xml:space="preserve"> مصاريف بيع وتوزيع</t>
  </si>
  <si>
    <t xml:space="preserve"> مصاريف اخرى</t>
  </si>
  <si>
    <t xml:space="preserve"> الربح التشغيلي</t>
  </si>
  <si>
    <t xml:space="preserve"> تكاليف التمويل</t>
  </si>
  <si>
    <t xml:space="preserve"> صافي دخل (مصروف) التمويل</t>
  </si>
  <si>
    <t xml:space="preserve"> أرباح (خسائر) موجودات مالية بالقيمة العادلة من خلال قائمة الدخل</t>
  </si>
  <si>
    <t xml:space="preserve"> توزيعات نقدية من موجودات مالية بالقيمة العادلة من خلال الدخل الشامل الآخر</t>
  </si>
  <si>
    <t xml:space="preserve"> أرباح استثمارات في الشركات التابعة والحليفة والمشاريع المشتركة</t>
  </si>
  <si>
    <t xml:space="preserve"> الربح (الخسارة ) من استبعاد الاستثمارات في الشركات الحليفة</t>
  </si>
  <si>
    <t xml:space="preserve"> الربح (الخسارة) قبل الضريبة من العمليات المستمرة</t>
  </si>
  <si>
    <t xml:space="preserve"> مصروف ضريبة الدخل</t>
  </si>
  <si>
    <t xml:space="preserve"> الربح (الخسارة) من العمليات المستمرة</t>
  </si>
  <si>
    <t xml:space="preserve"> الربح (الخسارة)</t>
  </si>
  <si>
    <t xml:space="preserve"> صافي التدفقات النقدية من (المستخدمه في) عمليات التشغيل</t>
  </si>
  <si>
    <t xml:space="preserve"> صافي التدفق النقدي من (المستخدم في) الانشطة الإستثمارية</t>
  </si>
  <si>
    <t xml:space="preserve"> صافي التدفقات النقدي من (المستخدم في) الانشطة التمويلية</t>
  </si>
  <si>
    <t xml:space="preserve"> النقد وما في حكمه في بداية الفترة</t>
  </si>
  <si>
    <t xml:space="preserve"> النقد وما في حكمه في نهاية الفترة</t>
  </si>
  <si>
    <t>Statement of financial position</t>
  </si>
  <si>
    <t>قائمة المركز المالي</t>
  </si>
  <si>
    <t>Income statement</t>
  </si>
  <si>
    <t>قائمة الدخل</t>
  </si>
  <si>
    <t>Statement of cash flows</t>
  </si>
  <si>
    <t>قائمة التدفقات النقدية</t>
  </si>
  <si>
    <t xml:space="preserve"> اثر تغيرات أسعار الصرف على النقد والنقد المعادل</t>
  </si>
  <si>
    <t xml:space="preserve"> Effect of exchange rate changes on cash and cash equivalents</t>
  </si>
  <si>
    <t>Annual Financial Data for the Year 2022</t>
  </si>
  <si>
    <t>البيانات المالية السنوية لعام 2022</t>
  </si>
  <si>
    <t>Trading Information in the Regular Market</t>
  </si>
  <si>
    <t>معلومات التداول في السوق النظامي</t>
  </si>
  <si>
    <t>Par Value / Share (JD)</t>
  </si>
  <si>
    <t>(القيمة الاسمية للسهم (دينار</t>
  </si>
  <si>
    <t>Closing Price (JD)</t>
  </si>
  <si>
    <t>-</t>
  </si>
  <si>
    <t>(سعر الاغلاق (دينار</t>
  </si>
  <si>
    <t>Value Traded (JD)</t>
  </si>
  <si>
    <t>(حجم التداول (دينار</t>
  </si>
  <si>
    <t>No. of Shares Traded</t>
  </si>
  <si>
    <t>عدد الأسهم المتداولة</t>
  </si>
  <si>
    <t>No. of Transactions</t>
  </si>
  <si>
    <t>عدد العقود المنفذة</t>
  </si>
  <si>
    <t>No. of Subscribed Shares</t>
  </si>
  <si>
    <t xml:space="preserve">عدد الأسهم المكتتب بها </t>
  </si>
  <si>
    <t>Market Capitalization (JD)</t>
  </si>
  <si>
    <t>(القيمة السوقية (دينار</t>
  </si>
  <si>
    <t>Fiscal Year Ended</t>
  </si>
  <si>
    <t>تاريخ انتهاء السنة المالية</t>
  </si>
  <si>
    <t>Financial Ratios</t>
  </si>
  <si>
    <t xml:space="preserve">النسب المالية </t>
  </si>
  <si>
    <t>Turnover Ratio %</t>
  </si>
  <si>
    <t>% معدل دوران السهم</t>
  </si>
  <si>
    <t>Earning Per Share (JD)</t>
  </si>
  <si>
    <t>(عائد السهم الواحد (دينار</t>
  </si>
  <si>
    <t>Book Value Per Share (JD)</t>
  </si>
  <si>
    <t xml:space="preserve">القيمة الدفترية للسهم الواحد (دينار) </t>
  </si>
  <si>
    <t>Price Earnings Ratio (Times)</t>
  </si>
  <si>
    <t>(القيمة السوقية الى العائد (مرة</t>
  </si>
  <si>
    <t>Price to Book Value (Times)</t>
  </si>
  <si>
    <t>القيمة السوقية الى القيمة الدفترية (مرة)</t>
  </si>
  <si>
    <t>Gross Margin %</t>
  </si>
  <si>
    <t>اجمالي الربح من العمليات الى المبيعات %</t>
  </si>
  <si>
    <t>Margin Before Interest and Tax %</t>
  </si>
  <si>
    <t>صافي الربح قبل الفوائد والضريبة الى المبيعات %</t>
  </si>
  <si>
    <t xml:space="preserve">Profit Margin % </t>
  </si>
  <si>
    <t>Return on Assets %</t>
  </si>
  <si>
    <t>العائد على مجموع الموجودات %</t>
  </si>
  <si>
    <t>Return on Equity %</t>
  </si>
  <si>
    <t xml:space="preserve">العائد على حقوق المساهمين % </t>
  </si>
  <si>
    <t>Debit Ratio %</t>
  </si>
  <si>
    <t>معدل المديونية %</t>
  </si>
  <si>
    <t>Equity Ratio %</t>
  </si>
  <si>
    <t xml:space="preserve">نسبة الملكية % </t>
  </si>
  <si>
    <t xml:space="preserve">Interest Coverage Ratio (Times) </t>
  </si>
  <si>
    <t>Total Assets Turnover (Times )</t>
  </si>
  <si>
    <t>Fixed Assets Turnover (Times)</t>
  </si>
  <si>
    <t>Working Capital Turnover (Times)</t>
  </si>
  <si>
    <t>Current Ratio (Times)</t>
  </si>
  <si>
    <t>Working Capital (JD)</t>
  </si>
  <si>
    <t xml:space="preserve"> Profit (loss), attributable to owners</t>
  </si>
  <si>
    <t xml:space="preserve"> Profit (loss), attributable to non-controlling interests</t>
  </si>
  <si>
    <t xml:space="preserve"> الربح (الخسارة)، المنسوب إلى مساهمي الشركة</t>
  </si>
  <si>
    <t xml:space="preserve"> الربح (الخسارة)، المنسوب إلى حقوق غير المسيطرين</t>
  </si>
  <si>
    <t>صافي الربح الى المبيعات %</t>
  </si>
  <si>
    <t xml:space="preserve">معدل تغطية الفوائد (مرة) </t>
  </si>
  <si>
    <t xml:space="preserve">معدل دوران الموجودات (مرة) </t>
  </si>
  <si>
    <t xml:space="preserve">معدل دوران الموجودات الثابتة (مرة) </t>
  </si>
  <si>
    <t xml:space="preserve">معدل دوران رأس المال العامل (مرة) </t>
  </si>
  <si>
    <t xml:space="preserve">نسبة التداول (مرة) </t>
  </si>
  <si>
    <t xml:space="preserve">رأس المال العامل (دينار) </t>
  </si>
  <si>
    <t>الأردنية للصناعات الخشبية / جوايكو</t>
  </si>
  <si>
    <t>JORDAN WOOD INDUSTRIES / JWICO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</si>
</sst>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dd\-mm\-yyyy"/>
    <numFmt numFmtId="166" formatCode="0.0000"/>
  </numFmts>
  <fonts count="5" x14ac:knownFonts="1">
    <font>
      <sz val="10"/>
      <name val="Arial"/>
    </font>
    <font>
      <b/>
      <sz val="10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49"/>
        <bgColor indexed="64"/>
      </patternFill>
    </fill>
  </fills>
  <borders count="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1" xfId="0" applyBorder="1"/>
    <xf numFmtId="0" fontId="0" fillId="0" borderId="1" xfId="0" applyNumberFormat="1" applyBorder="1"/>
    <xf numFmtId="0" fontId="0" fillId="0" borderId="1" xfId="0" applyFill="1" applyBorder="1"/>
    <xf numFmtId="0" fontId="0" fillId="2" borderId="1" xfId="0" applyFill="1" applyBorder="1" applyAlignment="1">
      <alignment horizontal="center" vertical="center" wrapText="1"/>
    </xf>
    <xf numFmtId="0" fontId="0" fillId="2" borderId="2" xfId="0" applyFill="1" applyBorder="1" applyAlignment="1">
      <alignment wrapText="1"/>
    </xf>
    <xf numFmtId="0" fontId="0" fillId="2" borderId="3" xfId="0" applyFill="1" applyBorder="1" applyAlignment="1">
      <alignment wrapText="1"/>
    </xf>
    <xf numFmtId="0" fontId="0" fillId="2" borderId="4" xfId="0" applyFill="1" applyBorder="1" applyAlignment="1">
      <alignment wrapText="1"/>
    </xf>
    <xf numFmtId="0" fontId="1" fillId="0" borderId="0" xfId="0" applyFont="1"/>
    <xf numFmtId="0" fontId="2" fillId="0" borderId="0" xfId="0" applyFont="1"/>
    <xf numFmtId="0" fontId="3" fillId="2" borderId="2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vertical="center" wrapText="1"/>
    </xf>
    <xf numFmtId="0" fontId="3" fillId="0" borderId="5" xfId="0" applyFont="1" applyFill="1" applyBorder="1" applyAlignment="1">
      <alignment vertical="center" wrapText="1"/>
    </xf>
    <xf numFmtId="164" fontId="4" fillId="0" borderId="5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right" vertical="center" wrapText="1"/>
    </xf>
    <xf numFmtId="0" fontId="3" fillId="0" borderId="5" xfId="0" applyFont="1" applyFill="1" applyBorder="1" applyAlignment="1">
      <alignment horizontal="right" vertical="center" wrapText="1"/>
    </xf>
    <xf numFmtId="1" fontId="4" fillId="0" borderId="5" xfId="0" applyNumberFormat="1" applyFont="1" applyFill="1" applyBorder="1" applyAlignment="1">
      <alignment horizontal="center" vertical="center" wrapText="1"/>
    </xf>
    <xf numFmtId="165" fontId="4" fillId="0" borderId="5" xfId="0" applyNumberFormat="1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vertical="center" wrapText="1"/>
    </xf>
    <xf numFmtId="0" fontId="2" fillId="2" borderId="7" xfId="0" applyFont="1" applyFill="1" applyBorder="1" applyAlignment="1">
      <alignment vertical="center" wrapText="1"/>
    </xf>
    <xf numFmtId="0" fontId="2" fillId="2" borderId="8" xfId="0" applyFont="1" applyFill="1" applyBorder="1" applyAlignment="1">
      <alignment vertical="center" wrapText="1"/>
    </xf>
    <xf numFmtId="0" fontId="3" fillId="0" borderId="4" xfId="0" applyFont="1" applyFill="1" applyBorder="1" applyAlignment="1">
      <alignment vertical="center" wrapText="1"/>
    </xf>
    <xf numFmtId="2" fontId="4" fillId="0" borderId="4" xfId="0" applyNumberFormat="1" applyFont="1" applyFill="1" applyBorder="1" applyAlignment="1">
      <alignment horizontal="center" vertical="center" wrapText="1"/>
    </xf>
    <xf numFmtId="2" fontId="4" fillId="0" borderId="5" xfId="0" applyNumberFormat="1" applyFont="1" applyFill="1" applyBorder="1" applyAlignment="1">
      <alignment horizontal="center" vertical="center" wrapText="1"/>
    </xf>
    <xf numFmtId="2" fontId="4" fillId="0" borderId="0" xfId="0" applyNumberFormat="1" applyFont="1" applyAlignment="1">
      <alignment horizontal="center"/>
    </xf>
    <xf numFmtId="166" fontId="0" fillId="0" borderId="0" xfId="0" applyNumberFormat="1"/>
    <xf numFmtId="0" fontId="0" fillId="0" borderId="1" xfId="0" applyNumberFormat="1" applyFill="1" applyBorder="1"/>
    <xf numFmtId="164" fontId="4" fillId="0" borderId="4" xfId="0" applyNumberFormat="1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6FA7D1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C2E2F9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30</xdr:col>
      <xdr:colOff>371475</xdr:colOff>
      <xdr:row>3</xdr:row>
      <xdr:rowOff>9525</xdr:rowOff>
    </xdr:to>
    <xdr:pic>
      <xdr:nvPicPr>
        <xdr:cNvPr id="1040" name="Picture 1">
          <a:extLst>
            <a:ext uri="{FF2B5EF4-FFF2-40B4-BE49-F238E27FC236}">
              <a16:creationId xmlns:a16="http://schemas.microsoft.com/office/drawing/2014/main" id="{7980F35E-E41B-4727-BCD8-25DD13B255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752725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7:J95"/>
  <sheetViews>
    <sheetView topLeftCell="C1" workbookViewId="0">
      <selection activeCell="I9" sqref="I9"/>
    </sheetView>
  </sheetViews>
  <sheetFormatPr defaultRowHeight="12.75" x14ac:dyDescent="0.2"/>
  <cols>
    <col min="1" max="1" width="46" customWidth="1"/>
    <col min="2" max="2" width="22.85546875" customWidth="1"/>
    <col min="3" max="3" width="16.85546875" customWidth="1"/>
    <col min="4" max="4" width="15" customWidth="1"/>
    <col min="5" max="5" width="17.5703125" customWidth="1"/>
    <col min="6" max="6" width="11.85546875" customWidth="1"/>
    <col min="7" max="7" width="14.28515625" customWidth="1"/>
    <col min="8" max="9" width="13" customWidth="1"/>
    <col min="10" max="10" width="54" bestFit="1" customWidth="1"/>
  </cols>
  <sheetData>
    <row r="7" spans="1:10" ht="15" x14ac:dyDescent="0.25">
      <c r="A7" s="9" t="s">
        <v>172</v>
      </c>
      <c r="J7" s="9" t="s">
        <v>173</v>
      </c>
    </row>
    <row r="9" spans="1:10" ht="25.5" x14ac:dyDescent="0.2">
      <c r="A9" s="5"/>
      <c r="B9" s="4" t="s">
        <v>7</v>
      </c>
      <c r="C9" s="4" t="s">
        <v>9</v>
      </c>
      <c r="D9" s="4" t="s">
        <v>10</v>
      </c>
      <c r="E9" s="4" t="s">
        <v>11</v>
      </c>
      <c r="F9" s="4" t="s">
        <v>12</v>
      </c>
      <c r="G9" s="4" t="s">
        <v>8</v>
      </c>
      <c r="H9" s="4" t="s">
        <v>13</v>
      </c>
      <c r="I9" s="4" t="s">
        <v>235</v>
      </c>
      <c r="J9" s="5"/>
    </row>
    <row r="10" spans="1:10" ht="63.75" x14ac:dyDescent="0.2">
      <c r="A10" s="6"/>
      <c r="B10" s="4" t="s">
        <v>0</v>
      </c>
      <c r="C10" s="4" t="s">
        <v>6</v>
      </c>
      <c r="D10" s="4" t="s">
        <v>4</v>
      </c>
      <c r="E10" s="4" t="s">
        <v>2</v>
      </c>
      <c r="F10" s="4" t="s">
        <v>1</v>
      </c>
      <c r="G10" s="4" t="s">
        <v>3</v>
      </c>
      <c r="H10" s="4" t="s">
        <v>5</v>
      </c>
      <c r="I10" s="4" t="s">
        <v>236</v>
      </c>
      <c r="J10" s="6"/>
    </row>
    <row r="11" spans="1:10" x14ac:dyDescent="0.2">
      <c r="A11" s="7"/>
      <c r="B11" s="4">
        <v>131259</v>
      </c>
      <c r="C11" s="4">
        <v>141019</v>
      </c>
      <c r="D11" s="4">
        <v>141065</v>
      </c>
      <c r="E11" s="4">
        <v>141098</v>
      </c>
      <c r="F11" s="4">
        <v>141208</v>
      </c>
      <c r="G11" s="4">
        <v>141214</v>
      </c>
      <c r="H11" s="4">
        <v>141223</v>
      </c>
      <c r="I11" s="4">
        <v>141038</v>
      </c>
      <c r="J11" s="7"/>
    </row>
    <row r="13" spans="1:10" x14ac:dyDescent="0.2">
      <c r="A13" s="8" t="s">
        <v>164</v>
      </c>
      <c r="J13" s="8" t="s">
        <v>165</v>
      </c>
    </row>
    <row r="14" spans="1:10" x14ac:dyDescent="0.2">
      <c r="A14" s="3" t="s">
        <v>14</v>
      </c>
      <c r="B14" s="2">
        <v>60565100</v>
      </c>
      <c r="C14" s="2">
        <v>1834339</v>
      </c>
      <c r="D14" s="2">
        <v>16121169</v>
      </c>
      <c r="E14" s="2">
        <v>3248340</v>
      </c>
      <c r="F14" s="2">
        <v>3879971</v>
      </c>
      <c r="G14" s="2">
        <v>7223456</v>
      </c>
      <c r="H14" s="2">
        <v>315668</v>
      </c>
      <c r="I14" s="2">
        <v>1206018</v>
      </c>
      <c r="J14" s="1" t="s">
        <v>89</v>
      </c>
    </row>
    <row r="15" spans="1:10" x14ac:dyDescent="0.2">
      <c r="A15" s="3" t="s">
        <v>15</v>
      </c>
      <c r="B15" s="1">
        <v>0</v>
      </c>
      <c r="C15" s="2">
        <v>0</v>
      </c>
      <c r="D15" s="1">
        <v>0</v>
      </c>
      <c r="E15" s="1">
        <v>0</v>
      </c>
      <c r="F15" s="1">
        <v>0</v>
      </c>
      <c r="G15" s="1">
        <v>0</v>
      </c>
      <c r="H15" s="1">
        <v>0</v>
      </c>
      <c r="I15" s="1">
        <v>0</v>
      </c>
      <c r="J15" s="1" t="s">
        <v>90</v>
      </c>
    </row>
    <row r="16" spans="1:10" x14ac:dyDescent="0.2">
      <c r="A16" s="3" t="s">
        <v>16</v>
      </c>
      <c r="B16" s="1">
        <v>0</v>
      </c>
      <c r="C16" s="2">
        <v>796335</v>
      </c>
      <c r="D16" s="2">
        <v>4672066</v>
      </c>
      <c r="E16" s="1">
        <v>0</v>
      </c>
      <c r="F16" s="2">
        <v>2439549</v>
      </c>
      <c r="G16" s="1">
        <v>0</v>
      </c>
      <c r="H16" s="1">
        <v>0</v>
      </c>
      <c r="I16" s="1">
        <v>0</v>
      </c>
      <c r="J16" s="1" t="s">
        <v>91</v>
      </c>
    </row>
    <row r="17" spans="1:10" x14ac:dyDescent="0.2">
      <c r="A17" s="3" t="s">
        <v>17</v>
      </c>
      <c r="B17" s="1">
        <v>0</v>
      </c>
      <c r="C17" s="1">
        <v>0</v>
      </c>
      <c r="D17" s="2">
        <v>11394158</v>
      </c>
      <c r="E17" s="2">
        <v>176248</v>
      </c>
      <c r="F17" s="2">
        <v>1</v>
      </c>
      <c r="G17" s="2">
        <v>1501547</v>
      </c>
      <c r="H17" s="1">
        <v>0</v>
      </c>
      <c r="I17" s="1">
        <v>0</v>
      </c>
      <c r="J17" s="1" t="s">
        <v>92</v>
      </c>
    </row>
    <row r="18" spans="1:10" x14ac:dyDescent="0.2">
      <c r="A18" s="3" t="s">
        <v>18</v>
      </c>
      <c r="B18" s="2">
        <v>14161180</v>
      </c>
      <c r="C18" s="1">
        <v>0</v>
      </c>
      <c r="D18" s="1">
        <v>0</v>
      </c>
      <c r="E18" s="2">
        <v>16</v>
      </c>
      <c r="F18" s="1">
        <v>0</v>
      </c>
      <c r="G18" s="1">
        <v>0</v>
      </c>
      <c r="H18" s="1">
        <v>0</v>
      </c>
      <c r="I18" s="1">
        <v>32223</v>
      </c>
      <c r="J18" s="1" t="s">
        <v>93</v>
      </c>
    </row>
    <row r="19" spans="1:10" x14ac:dyDescent="0.2">
      <c r="A19" s="3" t="s">
        <v>19</v>
      </c>
      <c r="B19" s="1">
        <v>0</v>
      </c>
      <c r="C19" s="1">
        <v>0</v>
      </c>
      <c r="D19" s="2">
        <v>6836190</v>
      </c>
      <c r="E19" s="2">
        <v>735928</v>
      </c>
      <c r="F19" s="2">
        <v>3161967</v>
      </c>
      <c r="G19" s="2">
        <v>52367</v>
      </c>
      <c r="H19" s="1">
        <v>0</v>
      </c>
      <c r="I19" s="1">
        <v>0</v>
      </c>
      <c r="J19" s="1" t="s">
        <v>94</v>
      </c>
    </row>
    <row r="20" spans="1:10" x14ac:dyDescent="0.2">
      <c r="A20" s="3" t="s">
        <v>20</v>
      </c>
      <c r="B20" s="1">
        <v>0</v>
      </c>
      <c r="C20" s="1">
        <v>0</v>
      </c>
      <c r="D20" s="2">
        <v>505835</v>
      </c>
      <c r="E20" s="2">
        <v>0</v>
      </c>
      <c r="F20" s="1">
        <v>0</v>
      </c>
      <c r="G20" s="1">
        <v>0</v>
      </c>
      <c r="H20" s="1">
        <v>0</v>
      </c>
      <c r="I20" s="1">
        <v>293332</v>
      </c>
      <c r="J20" s="1" t="s">
        <v>95</v>
      </c>
    </row>
    <row r="21" spans="1:10" x14ac:dyDescent="0.2">
      <c r="A21" s="3" t="s">
        <v>21</v>
      </c>
      <c r="B21" s="1">
        <v>0</v>
      </c>
      <c r="C21" s="1">
        <v>0</v>
      </c>
      <c r="D21" s="2">
        <v>260218</v>
      </c>
      <c r="E21" s="1">
        <v>0</v>
      </c>
      <c r="F21" s="1">
        <v>0</v>
      </c>
      <c r="G21" s="1">
        <v>0</v>
      </c>
      <c r="H21" s="1">
        <v>0</v>
      </c>
      <c r="I21" s="1">
        <v>0</v>
      </c>
      <c r="J21" s="1" t="s">
        <v>96</v>
      </c>
    </row>
    <row r="22" spans="1:10" x14ac:dyDescent="0.2">
      <c r="A22" s="3" t="s">
        <v>22</v>
      </c>
      <c r="B22" s="1">
        <v>0</v>
      </c>
      <c r="C22" s="1">
        <v>0</v>
      </c>
      <c r="D22" s="1">
        <v>0</v>
      </c>
      <c r="E22" s="1">
        <v>0</v>
      </c>
      <c r="F22" s="2">
        <v>115258</v>
      </c>
      <c r="G22" s="1">
        <v>0</v>
      </c>
      <c r="H22" s="1">
        <v>0</v>
      </c>
      <c r="I22" s="1">
        <v>0</v>
      </c>
      <c r="J22" s="1" t="s">
        <v>97</v>
      </c>
    </row>
    <row r="23" spans="1:10" x14ac:dyDescent="0.2">
      <c r="A23" s="3" t="s">
        <v>23</v>
      </c>
      <c r="B23" s="1">
        <v>0</v>
      </c>
      <c r="C23" s="1">
        <v>0</v>
      </c>
      <c r="D23" s="1">
        <v>0</v>
      </c>
      <c r="E23" s="1">
        <v>0</v>
      </c>
      <c r="F23" s="2">
        <v>0</v>
      </c>
      <c r="G23" s="1">
        <v>0</v>
      </c>
      <c r="H23" s="1">
        <v>0</v>
      </c>
      <c r="I23" s="1">
        <v>840715</v>
      </c>
      <c r="J23" s="1" t="s">
        <v>98</v>
      </c>
    </row>
    <row r="24" spans="1:10" x14ac:dyDescent="0.2">
      <c r="A24" s="3" t="s">
        <v>24</v>
      </c>
      <c r="B24" s="2">
        <v>945470</v>
      </c>
      <c r="C24" s="1">
        <v>0</v>
      </c>
      <c r="D24" s="1">
        <v>0</v>
      </c>
      <c r="E24" s="1">
        <v>0</v>
      </c>
      <c r="F24" s="1">
        <v>0</v>
      </c>
      <c r="G24" s="1">
        <v>0</v>
      </c>
      <c r="H24" s="1">
        <v>0</v>
      </c>
      <c r="I24" s="1">
        <v>0</v>
      </c>
      <c r="J24" s="1" t="s">
        <v>99</v>
      </c>
    </row>
    <row r="25" spans="1:10" x14ac:dyDescent="0.2">
      <c r="A25" s="3" t="s">
        <v>25</v>
      </c>
      <c r="B25" s="2">
        <v>75671750</v>
      </c>
      <c r="C25" s="2">
        <v>2630674</v>
      </c>
      <c r="D25" s="2">
        <v>39789636</v>
      </c>
      <c r="E25" s="2">
        <v>4160532</v>
      </c>
      <c r="F25" s="2">
        <v>9596746</v>
      </c>
      <c r="G25" s="2">
        <v>8777370</v>
      </c>
      <c r="H25" s="2">
        <v>315668</v>
      </c>
      <c r="I25" s="2">
        <v>2372288</v>
      </c>
      <c r="J25" s="1" t="s">
        <v>100</v>
      </c>
    </row>
    <row r="26" spans="1:10" x14ac:dyDescent="0.2">
      <c r="A26" s="3" t="s">
        <v>26</v>
      </c>
      <c r="B26" s="2">
        <v>494562</v>
      </c>
      <c r="C26" s="2">
        <v>40578</v>
      </c>
      <c r="D26" s="2">
        <v>304568</v>
      </c>
      <c r="E26" s="2">
        <v>2627150</v>
      </c>
      <c r="F26" s="2">
        <v>86102</v>
      </c>
      <c r="G26" s="2">
        <v>146380</v>
      </c>
      <c r="H26" s="2">
        <v>2726</v>
      </c>
      <c r="I26" s="2">
        <v>111335</v>
      </c>
      <c r="J26" s="1" t="s">
        <v>101</v>
      </c>
    </row>
    <row r="27" spans="1:10" x14ac:dyDescent="0.2">
      <c r="A27" s="3" t="s">
        <v>27</v>
      </c>
      <c r="B27" s="1">
        <v>0</v>
      </c>
      <c r="C27" s="1">
        <v>0</v>
      </c>
      <c r="D27" s="1">
        <v>0</v>
      </c>
      <c r="E27" s="1">
        <v>0</v>
      </c>
      <c r="F27" s="1">
        <v>0</v>
      </c>
      <c r="G27" s="1">
        <v>0</v>
      </c>
      <c r="H27" s="2">
        <v>5825</v>
      </c>
      <c r="I27" s="2">
        <v>0</v>
      </c>
      <c r="J27" s="1" t="s">
        <v>102</v>
      </c>
    </row>
    <row r="28" spans="1:10" x14ac:dyDescent="0.2">
      <c r="A28" s="3" t="s">
        <v>28</v>
      </c>
      <c r="B28" s="2">
        <v>24394865</v>
      </c>
      <c r="C28" s="2">
        <v>149583</v>
      </c>
      <c r="D28" s="2">
        <v>16217476</v>
      </c>
      <c r="E28" s="2">
        <v>1984978</v>
      </c>
      <c r="F28" s="2">
        <v>5031261</v>
      </c>
      <c r="G28" s="2">
        <v>622604</v>
      </c>
      <c r="H28" s="2">
        <v>61497</v>
      </c>
      <c r="I28" s="2">
        <v>2937597</v>
      </c>
      <c r="J28" s="1" t="s">
        <v>103</v>
      </c>
    </row>
    <row r="29" spans="1:10" x14ac:dyDescent="0.2">
      <c r="A29" s="3" t="s">
        <v>29</v>
      </c>
      <c r="B29" s="2">
        <v>12407399</v>
      </c>
      <c r="C29" s="1">
        <v>0</v>
      </c>
      <c r="D29" s="2">
        <v>624961</v>
      </c>
      <c r="E29" s="1">
        <v>0</v>
      </c>
      <c r="F29" s="2">
        <v>127908</v>
      </c>
      <c r="G29" s="1">
        <v>0</v>
      </c>
      <c r="H29" s="1">
        <v>0</v>
      </c>
      <c r="I29" s="1">
        <v>1024181</v>
      </c>
      <c r="J29" s="1" t="s">
        <v>104</v>
      </c>
    </row>
    <row r="30" spans="1:10" x14ac:dyDescent="0.2">
      <c r="A30" s="3" t="s">
        <v>30</v>
      </c>
      <c r="B30" s="1">
        <v>0</v>
      </c>
      <c r="C30" s="2">
        <v>2007190</v>
      </c>
      <c r="D30" s="2">
        <v>1147605</v>
      </c>
      <c r="E30" s="2">
        <v>8375400</v>
      </c>
      <c r="F30" s="2">
        <v>142994</v>
      </c>
      <c r="G30" s="2">
        <v>573051</v>
      </c>
      <c r="H30" s="2">
        <v>19862</v>
      </c>
      <c r="I30" s="2">
        <v>1595626</v>
      </c>
      <c r="J30" s="1" t="s">
        <v>105</v>
      </c>
    </row>
    <row r="31" spans="1:10" x14ac:dyDescent="0.2">
      <c r="A31" s="3" t="s">
        <v>31</v>
      </c>
      <c r="B31" s="2">
        <v>2002901</v>
      </c>
      <c r="C31" s="2">
        <v>521624</v>
      </c>
      <c r="D31" s="2">
        <v>264822</v>
      </c>
      <c r="E31" s="1">
        <v>0</v>
      </c>
      <c r="F31" s="2">
        <v>204672</v>
      </c>
      <c r="G31" s="2">
        <v>271649</v>
      </c>
      <c r="H31" s="1">
        <v>0</v>
      </c>
      <c r="I31" s="1">
        <v>0</v>
      </c>
      <c r="J31" s="1" t="s">
        <v>106</v>
      </c>
    </row>
    <row r="32" spans="1:10" x14ac:dyDescent="0.2">
      <c r="A32" s="3" t="s">
        <v>32</v>
      </c>
      <c r="B32" s="1">
        <v>0</v>
      </c>
      <c r="C32" s="1">
        <v>0</v>
      </c>
      <c r="D32" s="2">
        <v>122631</v>
      </c>
      <c r="E32" s="1">
        <v>0</v>
      </c>
      <c r="F32" s="1">
        <v>0</v>
      </c>
      <c r="G32" s="1">
        <v>0</v>
      </c>
      <c r="H32" s="1">
        <v>0</v>
      </c>
      <c r="I32" s="1">
        <v>0</v>
      </c>
      <c r="J32" s="1" t="s">
        <v>107</v>
      </c>
    </row>
    <row r="33" spans="1:10" x14ac:dyDescent="0.2">
      <c r="A33" s="3" t="s">
        <v>33</v>
      </c>
      <c r="B33" s="2">
        <v>2464954</v>
      </c>
      <c r="C33" s="2">
        <v>137570</v>
      </c>
      <c r="D33" s="1">
        <v>0</v>
      </c>
      <c r="E33" s="2">
        <v>239739</v>
      </c>
      <c r="F33" s="2">
        <v>115435</v>
      </c>
      <c r="G33" s="2">
        <v>159858</v>
      </c>
      <c r="H33" s="1">
        <v>0</v>
      </c>
      <c r="I33" s="1">
        <v>0</v>
      </c>
      <c r="J33" s="1" t="s">
        <v>108</v>
      </c>
    </row>
    <row r="34" spans="1:10" x14ac:dyDescent="0.2">
      <c r="A34" s="3" t="s">
        <v>34</v>
      </c>
      <c r="B34" s="2">
        <v>41764681</v>
      </c>
      <c r="C34" s="2">
        <v>2856545</v>
      </c>
      <c r="D34" s="2">
        <v>18682063</v>
      </c>
      <c r="E34" s="2">
        <v>13227267</v>
      </c>
      <c r="F34" s="2">
        <v>5708372</v>
      </c>
      <c r="G34" s="2">
        <v>1773542</v>
      </c>
      <c r="H34" s="2">
        <v>89910</v>
      </c>
      <c r="I34" s="2">
        <v>5668739</v>
      </c>
      <c r="J34" s="1" t="s">
        <v>109</v>
      </c>
    </row>
    <row r="35" spans="1:10" x14ac:dyDescent="0.2">
      <c r="A35" s="3" t="s">
        <v>35</v>
      </c>
      <c r="B35" s="2">
        <v>0</v>
      </c>
      <c r="C35" s="2">
        <v>0</v>
      </c>
      <c r="D35" s="2">
        <v>0</v>
      </c>
      <c r="E35" s="2">
        <v>0</v>
      </c>
      <c r="F35" s="2">
        <v>0</v>
      </c>
      <c r="G35" s="2">
        <v>0</v>
      </c>
      <c r="H35" s="2">
        <v>0</v>
      </c>
      <c r="I35" s="2">
        <v>0</v>
      </c>
      <c r="J35" s="1" t="s">
        <v>110</v>
      </c>
    </row>
    <row r="36" spans="1:10" x14ac:dyDescent="0.2">
      <c r="A36" s="3" t="s">
        <v>36</v>
      </c>
      <c r="B36" s="2">
        <v>41764681</v>
      </c>
      <c r="C36" s="2">
        <v>2856545</v>
      </c>
      <c r="D36" s="2">
        <v>18682063</v>
      </c>
      <c r="E36" s="2">
        <v>13227267</v>
      </c>
      <c r="F36" s="2">
        <v>5708372</v>
      </c>
      <c r="G36" s="2">
        <v>1773542</v>
      </c>
      <c r="H36" s="2">
        <v>89910</v>
      </c>
      <c r="I36" s="2">
        <v>5668739</v>
      </c>
      <c r="J36" s="1" t="s">
        <v>111</v>
      </c>
    </row>
    <row r="37" spans="1:10" x14ac:dyDescent="0.2">
      <c r="A37" s="3" t="s">
        <v>37</v>
      </c>
      <c r="B37" s="2">
        <v>117436431</v>
      </c>
      <c r="C37" s="2">
        <v>5487219</v>
      </c>
      <c r="D37" s="2">
        <v>58471699</v>
      </c>
      <c r="E37" s="2">
        <v>17387799</v>
      </c>
      <c r="F37" s="2">
        <v>15305118</v>
      </c>
      <c r="G37" s="2">
        <v>10550912</v>
      </c>
      <c r="H37" s="2">
        <v>405578</v>
      </c>
      <c r="I37" s="2">
        <v>8041027</v>
      </c>
      <c r="J37" s="1" t="s">
        <v>112</v>
      </c>
    </row>
    <row r="38" spans="1:10" x14ac:dyDescent="0.2">
      <c r="A38" s="3" t="s">
        <v>38</v>
      </c>
      <c r="B38" s="2">
        <v>80000000</v>
      </c>
      <c r="C38" s="2">
        <v>3575000</v>
      </c>
      <c r="D38" s="2">
        <v>25000000</v>
      </c>
      <c r="E38" s="2">
        <v>9000000</v>
      </c>
      <c r="F38" s="2">
        <v>7460026</v>
      </c>
      <c r="G38" s="2">
        <v>7120000</v>
      </c>
      <c r="H38" s="2">
        <v>625000</v>
      </c>
      <c r="I38" s="2">
        <v>1400000</v>
      </c>
      <c r="J38" s="1" t="s">
        <v>113</v>
      </c>
    </row>
    <row r="39" spans="1:10" x14ac:dyDescent="0.2">
      <c r="A39" s="3" t="s">
        <v>39</v>
      </c>
      <c r="B39" s="2">
        <v>-51763454</v>
      </c>
      <c r="C39" s="2">
        <v>-2478645</v>
      </c>
      <c r="D39" s="2">
        <v>-5163344</v>
      </c>
      <c r="E39" s="2">
        <v>1008652</v>
      </c>
      <c r="F39" s="2">
        <v>148786</v>
      </c>
      <c r="G39" s="2">
        <v>321012</v>
      </c>
      <c r="H39" s="2">
        <v>-307836</v>
      </c>
      <c r="I39" s="2">
        <v>-4823752</v>
      </c>
      <c r="J39" s="1" t="s">
        <v>114</v>
      </c>
    </row>
    <row r="40" spans="1:10" x14ac:dyDescent="0.2">
      <c r="A40" s="3" t="s">
        <v>40</v>
      </c>
      <c r="B40" s="1">
        <v>0</v>
      </c>
      <c r="C40" s="1">
        <v>0</v>
      </c>
      <c r="D40" s="2">
        <v>1600000</v>
      </c>
      <c r="E40" s="1">
        <v>0</v>
      </c>
      <c r="F40" s="1">
        <v>0</v>
      </c>
      <c r="G40" s="1">
        <v>0</v>
      </c>
      <c r="H40" s="1">
        <v>0</v>
      </c>
      <c r="I40" s="1">
        <v>320000</v>
      </c>
      <c r="J40" s="1" t="s">
        <v>115</v>
      </c>
    </row>
    <row r="41" spans="1:10" x14ac:dyDescent="0.2">
      <c r="A41" s="3" t="s">
        <v>41</v>
      </c>
      <c r="B41" s="2">
        <v>7402418</v>
      </c>
      <c r="C41" s="2">
        <v>1008592</v>
      </c>
      <c r="D41" s="2">
        <v>3076317</v>
      </c>
      <c r="E41" s="2">
        <v>2250000</v>
      </c>
      <c r="F41" s="2">
        <v>257861</v>
      </c>
      <c r="G41" s="2">
        <v>226697</v>
      </c>
      <c r="H41" s="2">
        <v>1017</v>
      </c>
      <c r="I41" s="2">
        <v>0</v>
      </c>
      <c r="J41" s="1" t="s">
        <v>116</v>
      </c>
    </row>
    <row r="42" spans="1:10" x14ac:dyDescent="0.2">
      <c r="A42" s="3" t="s">
        <v>42</v>
      </c>
      <c r="B42" s="1">
        <v>0</v>
      </c>
      <c r="C42" s="1">
        <v>0</v>
      </c>
      <c r="D42" s="2">
        <v>2705172</v>
      </c>
      <c r="E42" s="2">
        <v>1061503</v>
      </c>
      <c r="F42" s="1">
        <v>0</v>
      </c>
      <c r="G42" s="2">
        <v>75201</v>
      </c>
      <c r="H42" s="1">
        <v>0</v>
      </c>
      <c r="I42" s="1">
        <v>0</v>
      </c>
      <c r="J42" s="1" t="s">
        <v>117</v>
      </c>
    </row>
    <row r="43" spans="1:10" x14ac:dyDescent="0.2">
      <c r="A43" s="3" t="s">
        <v>43</v>
      </c>
      <c r="B43" s="1">
        <v>0</v>
      </c>
      <c r="C43" s="1">
        <v>0</v>
      </c>
      <c r="D43" s="1">
        <v>0</v>
      </c>
      <c r="E43" s="2">
        <v>245671</v>
      </c>
      <c r="F43" s="1">
        <v>0</v>
      </c>
      <c r="G43" s="2">
        <v>-329722</v>
      </c>
      <c r="H43" s="1">
        <v>0</v>
      </c>
      <c r="I43" s="1">
        <v>0</v>
      </c>
      <c r="J43" s="1" t="s">
        <v>118</v>
      </c>
    </row>
    <row r="44" spans="1:10" x14ac:dyDescent="0.2">
      <c r="A44" s="3" t="s">
        <v>44</v>
      </c>
      <c r="B44" s="1">
        <v>0</v>
      </c>
      <c r="C44" s="1">
        <v>0</v>
      </c>
      <c r="D44" s="2">
        <v>-376334</v>
      </c>
      <c r="E44" s="1">
        <v>0</v>
      </c>
      <c r="F44" s="2">
        <v>-314394</v>
      </c>
      <c r="G44" s="1">
        <v>0</v>
      </c>
      <c r="H44" s="1">
        <v>0</v>
      </c>
      <c r="I44" s="1">
        <v>0</v>
      </c>
      <c r="J44" s="1" t="s">
        <v>119</v>
      </c>
    </row>
    <row r="45" spans="1:10" x14ac:dyDescent="0.2">
      <c r="A45" s="3" t="s">
        <v>45</v>
      </c>
      <c r="B45" s="2">
        <v>35638964</v>
      </c>
      <c r="C45" s="2">
        <v>2104947</v>
      </c>
      <c r="D45" s="2">
        <v>26841811</v>
      </c>
      <c r="E45" s="1">
        <v>13565826</v>
      </c>
      <c r="F45" s="2">
        <v>7552279</v>
      </c>
      <c r="G45" s="2">
        <v>7413188</v>
      </c>
      <c r="H45" s="2">
        <v>318181</v>
      </c>
      <c r="I45" s="2">
        <v>-3103752</v>
      </c>
      <c r="J45" s="1" t="s">
        <v>120</v>
      </c>
    </row>
    <row r="46" spans="1:10" x14ac:dyDescent="0.2">
      <c r="A46" s="3" t="s">
        <v>46</v>
      </c>
      <c r="B46" s="2">
        <v>35638964</v>
      </c>
      <c r="C46" s="2">
        <v>2104947</v>
      </c>
      <c r="D46" s="2">
        <v>26841811</v>
      </c>
      <c r="E46" s="2">
        <v>13565826</v>
      </c>
      <c r="F46" s="2">
        <v>7552279</v>
      </c>
      <c r="G46" s="2">
        <v>7413188</v>
      </c>
      <c r="H46" s="2">
        <v>318181</v>
      </c>
      <c r="I46" s="2">
        <v>-3103752</v>
      </c>
      <c r="J46" s="1" t="s">
        <v>121</v>
      </c>
    </row>
    <row r="47" spans="1:10" x14ac:dyDescent="0.2">
      <c r="A47" s="3" t="s">
        <v>47</v>
      </c>
      <c r="B47" s="2">
        <v>12040579</v>
      </c>
      <c r="C47" s="1">
        <v>0</v>
      </c>
      <c r="D47" s="1">
        <v>0</v>
      </c>
      <c r="E47" s="1">
        <v>0</v>
      </c>
      <c r="F47" s="1">
        <v>0</v>
      </c>
      <c r="G47" s="1">
        <v>0</v>
      </c>
      <c r="H47" s="1">
        <v>0</v>
      </c>
      <c r="I47" s="1">
        <v>0</v>
      </c>
      <c r="J47" s="1" t="s">
        <v>122</v>
      </c>
    </row>
    <row r="48" spans="1:10" x14ac:dyDescent="0.2">
      <c r="A48" s="3" t="s">
        <v>48</v>
      </c>
      <c r="B48" s="2">
        <v>0</v>
      </c>
      <c r="C48" s="1">
        <v>0</v>
      </c>
      <c r="D48" s="1">
        <v>0</v>
      </c>
      <c r="E48" s="1">
        <v>0</v>
      </c>
      <c r="F48" s="1">
        <v>0</v>
      </c>
      <c r="G48" s="1">
        <v>0</v>
      </c>
      <c r="H48" s="1">
        <v>0</v>
      </c>
      <c r="I48" s="1">
        <v>1415947</v>
      </c>
      <c r="J48" s="1" t="s">
        <v>123</v>
      </c>
    </row>
    <row r="49" spans="1:10" x14ac:dyDescent="0.2">
      <c r="A49" s="3" t="s">
        <v>49</v>
      </c>
      <c r="B49" s="1">
        <v>0</v>
      </c>
      <c r="C49" s="1">
        <v>0</v>
      </c>
      <c r="D49" s="1">
        <v>0</v>
      </c>
      <c r="E49" s="1">
        <v>0</v>
      </c>
      <c r="F49" s="1">
        <v>0</v>
      </c>
      <c r="G49" s="2">
        <v>0</v>
      </c>
      <c r="H49" s="1">
        <v>0</v>
      </c>
      <c r="I49" s="1">
        <v>0</v>
      </c>
      <c r="J49" s="1" t="s">
        <v>124</v>
      </c>
    </row>
    <row r="50" spans="1:10" x14ac:dyDescent="0.2">
      <c r="A50" s="3" t="s">
        <v>50</v>
      </c>
      <c r="B50" s="2">
        <v>4829057</v>
      </c>
      <c r="C50" s="1">
        <v>0</v>
      </c>
      <c r="D50" s="2">
        <v>2603154</v>
      </c>
      <c r="E50" s="1">
        <v>0</v>
      </c>
      <c r="F50" s="2">
        <v>578104</v>
      </c>
      <c r="G50" s="1">
        <v>0</v>
      </c>
      <c r="H50" s="1">
        <v>0</v>
      </c>
      <c r="I50" s="1">
        <v>1078345</v>
      </c>
      <c r="J50" s="1" t="s">
        <v>125</v>
      </c>
    </row>
    <row r="51" spans="1:10" x14ac:dyDescent="0.2">
      <c r="A51" s="3" t="s">
        <v>51</v>
      </c>
      <c r="B51" s="2">
        <v>0</v>
      </c>
      <c r="C51" s="1">
        <v>0</v>
      </c>
      <c r="D51" s="2">
        <v>0</v>
      </c>
      <c r="E51" s="1">
        <v>0</v>
      </c>
      <c r="F51" s="2">
        <v>0</v>
      </c>
      <c r="G51" s="1">
        <v>0</v>
      </c>
      <c r="H51" s="1">
        <v>0</v>
      </c>
      <c r="I51" s="1">
        <v>879725</v>
      </c>
      <c r="J51" s="1" t="s">
        <v>126</v>
      </c>
    </row>
    <row r="52" spans="1:10" x14ac:dyDescent="0.2">
      <c r="A52" s="3" t="s">
        <v>52</v>
      </c>
      <c r="B52" s="1">
        <v>0</v>
      </c>
      <c r="C52" s="1">
        <v>0</v>
      </c>
      <c r="D52" s="1">
        <v>0</v>
      </c>
      <c r="E52" s="1">
        <v>0</v>
      </c>
      <c r="F52" s="1">
        <v>0</v>
      </c>
      <c r="G52" s="2">
        <v>457567</v>
      </c>
      <c r="H52" s="1">
        <v>0</v>
      </c>
      <c r="I52" s="1">
        <v>0</v>
      </c>
      <c r="J52" s="1" t="s">
        <v>127</v>
      </c>
    </row>
    <row r="53" spans="1:10" x14ac:dyDescent="0.2">
      <c r="A53" s="3" t="s">
        <v>53</v>
      </c>
      <c r="B53" s="2">
        <v>16869636</v>
      </c>
      <c r="C53" s="1">
        <v>0</v>
      </c>
      <c r="D53" s="2">
        <v>2603154</v>
      </c>
      <c r="E53" s="1">
        <v>0</v>
      </c>
      <c r="F53" s="2">
        <v>578104</v>
      </c>
      <c r="G53" s="2">
        <v>457567</v>
      </c>
      <c r="H53" s="1">
        <v>0</v>
      </c>
      <c r="I53" s="1">
        <v>3374017</v>
      </c>
      <c r="J53" s="1" t="s">
        <v>128</v>
      </c>
    </row>
    <row r="54" spans="1:10" x14ac:dyDescent="0.2">
      <c r="A54" s="3" t="s">
        <v>54</v>
      </c>
      <c r="B54" s="2">
        <v>29036883</v>
      </c>
      <c r="C54" s="2">
        <v>229269</v>
      </c>
      <c r="D54" s="2">
        <v>16615429</v>
      </c>
      <c r="E54" s="2">
        <v>586988</v>
      </c>
      <c r="F54" s="2">
        <v>2921828</v>
      </c>
      <c r="G54" s="2">
        <v>1577063</v>
      </c>
      <c r="H54" s="2">
        <v>87397</v>
      </c>
      <c r="I54" s="2">
        <v>1558169</v>
      </c>
      <c r="J54" s="1" t="s">
        <v>129</v>
      </c>
    </row>
    <row r="55" spans="1:10" x14ac:dyDescent="0.2">
      <c r="A55" s="3" t="s">
        <v>55</v>
      </c>
      <c r="B55" s="2">
        <v>22536965</v>
      </c>
      <c r="C55" s="1">
        <v>0</v>
      </c>
      <c r="D55" s="2">
        <v>5340040</v>
      </c>
      <c r="E55" s="1">
        <v>0</v>
      </c>
      <c r="F55" s="2">
        <v>1249635</v>
      </c>
      <c r="G55" s="2">
        <v>1076578</v>
      </c>
      <c r="H55" s="1">
        <v>0</v>
      </c>
      <c r="I55" s="1">
        <v>0</v>
      </c>
      <c r="J55" s="1" t="s">
        <v>130</v>
      </c>
    </row>
    <row r="56" spans="1:10" x14ac:dyDescent="0.2">
      <c r="A56" s="3" t="s">
        <v>56</v>
      </c>
      <c r="B56" s="1">
        <v>0</v>
      </c>
      <c r="C56" s="1">
        <v>0</v>
      </c>
      <c r="D56" s="2">
        <v>198721</v>
      </c>
      <c r="E56" s="2">
        <v>75987</v>
      </c>
      <c r="F56" s="1">
        <v>0</v>
      </c>
      <c r="G56" s="1">
        <v>0</v>
      </c>
      <c r="H56" s="1">
        <v>0</v>
      </c>
      <c r="I56" s="1">
        <v>2030551</v>
      </c>
      <c r="J56" s="1" t="s">
        <v>131</v>
      </c>
    </row>
    <row r="57" spans="1:10" x14ac:dyDescent="0.2">
      <c r="A57" s="3" t="s">
        <v>57</v>
      </c>
      <c r="B57" s="2">
        <v>1358805</v>
      </c>
      <c r="C57" s="2">
        <v>577500</v>
      </c>
      <c r="D57" s="2">
        <v>2403360</v>
      </c>
      <c r="E57" s="1">
        <v>0</v>
      </c>
      <c r="F57" s="2">
        <v>420768</v>
      </c>
      <c r="G57" s="1">
        <v>0</v>
      </c>
      <c r="H57" s="1">
        <v>0</v>
      </c>
      <c r="I57" s="1">
        <v>0</v>
      </c>
      <c r="J57" s="1" t="s">
        <v>132</v>
      </c>
    </row>
    <row r="58" spans="1:10" x14ac:dyDescent="0.2">
      <c r="A58" s="3" t="s">
        <v>58</v>
      </c>
      <c r="B58" s="2">
        <v>11995178</v>
      </c>
      <c r="C58" s="2">
        <v>2423757</v>
      </c>
      <c r="D58" s="2">
        <v>4440636</v>
      </c>
      <c r="E58" s="2">
        <v>2793129</v>
      </c>
      <c r="F58" s="2">
        <v>2286798</v>
      </c>
      <c r="G58" s="2">
        <v>0</v>
      </c>
      <c r="H58" s="1">
        <v>0</v>
      </c>
      <c r="I58" s="1">
        <v>2622120</v>
      </c>
      <c r="J58" s="1" t="s">
        <v>133</v>
      </c>
    </row>
    <row r="59" spans="1:10" x14ac:dyDescent="0.2">
      <c r="A59" s="3" t="s">
        <v>59</v>
      </c>
      <c r="B59" s="1">
        <v>0</v>
      </c>
      <c r="C59" s="1">
        <v>0</v>
      </c>
      <c r="D59" s="2">
        <v>28548</v>
      </c>
      <c r="E59" s="1">
        <v>0</v>
      </c>
      <c r="F59" s="1">
        <v>0</v>
      </c>
      <c r="G59" s="2">
        <v>26516</v>
      </c>
      <c r="H59" s="1">
        <v>0</v>
      </c>
      <c r="I59" s="1">
        <v>0</v>
      </c>
      <c r="J59" s="1" t="s">
        <v>134</v>
      </c>
    </row>
    <row r="60" spans="1:10" x14ac:dyDescent="0.2">
      <c r="A60" s="3" t="s">
        <v>60</v>
      </c>
      <c r="B60" s="1">
        <v>0</v>
      </c>
      <c r="C60" s="1">
        <v>0</v>
      </c>
      <c r="D60" s="2">
        <v>0</v>
      </c>
      <c r="E60" s="1">
        <v>0</v>
      </c>
      <c r="F60" s="1">
        <v>0</v>
      </c>
      <c r="G60" s="2">
        <v>0</v>
      </c>
      <c r="H60" s="1">
        <v>0</v>
      </c>
      <c r="I60" s="1">
        <v>0</v>
      </c>
      <c r="J60" s="1" t="s">
        <v>135</v>
      </c>
    </row>
    <row r="61" spans="1:10" x14ac:dyDescent="0.2">
      <c r="A61" s="3" t="s">
        <v>61</v>
      </c>
      <c r="B61" s="1">
        <v>0</v>
      </c>
      <c r="C61" s="2">
        <v>151746</v>
      </c>
      <c r="D61" s="1">
        <v>0</v>
      </c>
      <c r="E61" s="2">
        <v>365869</v>
      </c>
      <c r="F61" s="2">
        <v>295706</v>
      </c>
      <c r="G61" s="1">
        <v>0</v>
      </c>
      <c r="H61" s="1">
        <v>0</v>
      </c>
      <c r="I61" s="1">
        <v>1559922</v>
      </c>
      <c r="J61" s="1" t="s">
        <v>136</v>
      </c>
    </row>
    <row r="62" spans="1:10" x14ac:dyDescent="0.2">
      <c r="A62" s="3" t="s">
        <v>62</v>
      </c>
      <c r="B62" s="2">
        <v>64927831</v>
      </c>
      <c r="C62" s="2">
        <v>3382272</v>
      </c>
      <c r="D62" s="2">
        <v>29026734</v>
      </c>
      <c r="E62" s="2">
        <v>3821973</v>
      </c>
      <c r="F62" s="2">
        <v>7174735</v>
      </c>
      <c r="G62" s="2">
        <v>2680157</v>
      </c>
      <c r="H62" s="2">
        <v>87397</v>
      </c>
      <c r="I62" s="2">
        <v>7770762</v>
      </c>
      <c r="J62" s="1" t="s">
        <v>137</v>
      </c>
    </row>
    <row r="63" spans="1:10" x14ac:dyDescent="0.2">
      <c r="A63" s="3" t="s">
        <v>63</v>
      </c>
      <c r="B63" s="2">
        <v>81797467</v>
      </c>
      <c r="C63" s="2">
        <v>3382272</v>
      </c>
      <c r="D63" s="2">
        <v>31629888</v>
      </c>
      <c r="E63" s="2">
        <v>3821973</v>
      </c>
      <c r="F63" s="2">
        <v>7752839</v>
      </c>
      <c r="G63" s="2">
        <v>3137724</v>
      </c>
      <c r="H63" s="2">
        <v>87397</v>
      </c>
      <c r="I63" s="2">
        <v>11144779</v>
      </c>
      <c r="J63" s="1" t="s">
        <v>138</v>
      </c>
    </row>
    <row r="64" spans="1:10" x14ac:dyDescent="0.2">
      <c r="A64" s="3" t="s">
        <v>64</v>
      </c>
      <c r="B64" s="2">
        <v>117436431</v>
      </c>
      <c r="C64" s="2">
        <v>5487219</v>
      </c>
      <c r="D64" s="2">
        <v>58471699</v>
      </c>
      <c r="E64" s="2">
        <v>17387799</v>
      </c>
      <c r="F64" s="2">
        <v>15305118</v>
      </c>
      <c r="G64" s="2">
        <v>10550912</v>
      </c>
      <c r="H64" s="2">
        <v>405578</v>
      </c>
      <c r="I64" s="2">
        <v>8041027</v>
      </c>
      <c r="J64" s="1" t="s">
        <v>139</v>
      </c>
    </row>
    <row r="66" spans="1:10" x14ac:dyDescent="0.2">
      <c r="A66" s="8" t="s">
        <v>166</v>
      </c>
      <c r="J66" s="8" t="s">
        <v>167</v>
      </c>
    </row>
    <row r="67" spans="1:10" x14ac:dyDescent="0.2">
      <c r="A67" s="3" t="s">
        <v>65</v>
      </c>
      <c r="B67" s="2">
        <v>54450791</v>
      </c>
      <c r="C67" s="2">
        <v>801467</v>
      </c>
      <c r="D67" s="2">
        <v>39504894</v>
      </c>
      <c r="E67" s="2">
        <v>9201356</v>
      </c>
      <c r="F67" s="2">
        <v>8494509</v>
      </c>
      <c r="G67" s="2">
        <v>6975266</v>
      </c>
      <c r="H67" s="2">
        <v>93973</v>
      </c>
      <c r="I67" s="27">
        <v>8139374</v>
      </c>
      <c r="J67" s="1" t="s">
        <v>140</v>
      </c>
    </row>
    <row r="68" spans="1:10" x14ac:dyDescent="0.2">
      <c r="A68" s="3" t="s">
        <v>66</v>
      </c>
      <c r="B68" s="2">
        <v>52177037</v>
      </c>
      <c r="C68" s="2">
        <v>925835</v>
      </c>
      <c r="D68" s="2">
        <v>35960960</v>
      </c>
      <c r="E68" s="2">
        <v>7498486</v>
      </c>
      <c r="F68" s="2">
        <v>7626485</v>
      </c>
      <c r="G68" s="2">
        <v>4395884</v>
      </c>
      <c r="H68" s="2">
        <v>70295</v>
      </c>
      <c r="I68" s="27">
        <v>5867620</v>
      </c>
      <c r="J68" s="1" t="s">
        <v>141</v>
      </c>
    </row>
    <row r="69" spans="1:10" x14ac:dyDescent="0.2">
      <c r="A69" s="3" t="s">
        <v>67</v>
      </c>
      <c r="B69" s="1">
        <v>0</v>
      </c>
      <c r="C69" s="1">
        <v>0</v>
      </c>
      <c r="D69" s="1">
        <v>0</v>
      </c>
      <c r="E69" s="1">
        <v>0</v>
      </c>
      <c r="F69" s="1">
        <v>0</v>
      </c>
      <c r="G69" s="2">
        <v>-1246006</v>
      </c>
      <c r="H69" s="1">
        <v>0</v>
      </c>
      <c r="I69" s="3">
        <v>0</v>
      </c>
      <c r="J69" s="1" t="s">
        <v>142</v>
      </c>
    </row>
    <row r="70" spans="1:10" x14ac:dyDescent="0.2">
      <c r="A70" s="3" t="s">
        <v>68</v>
      </c>
      <c r="B70" s="2">
        <v>2273754</v>
      </c>
      <c r="C70" s="2">
        <v>-124368</v>
      </c>
      <c r="D70" s="2">
        <v>3543934</v>
      </c>
      <c r="E70" s="2">
        <v>1702870</v>
      </c>
      <c r="F70" s="2">
        <v>868024</v>
      </c>
      <c r="G70" s="2">
        <v>1333376</v>
      </c>
      <c r="H70" s="2">
        <v>23678</v>
      </c>
      <c r="I70" s="27">
        <v>2271754</v>
      </c>
      <c r="J70" s="1" t="s">
        <v>143</v>
      </c>
    </row>
    <row r="71" spans="1:10" x14ac:dyDescent="0.2">
      <c r="A71" s="3" t="s">
        <v>69</v>
      </c>
      <c r="B71" s="2">
        <v>-158071</v>
      </c>
      <c r="C71" s="2">
        <v>126848</v>
      </c>
      <c r="D71" s="2">
        <v>597068</v>
      </c>
      <c r="E71" s="2">
        <v>50920</v>
      </c>
      <c r="F71" s="2">
        <v>55472</v>
      </c>
      <c r="G71" s="2">
        <v>27075</v>
      </c>
      <c r="H71" s="1">
        <v>0</v>
      </c>
      <c r="I71" s="3">
        <v>309831</v>
      </c>
      <c r="J71" s="1" t="s">
        <v>144</v>
      </c>
    </row>
    <row r="72" spans="1:10" x14ac:dyDescent="0.2">
      <c r="A72" s="3" t="s">
        <v>70</v>
      </c>
      <c r="B72" s="2">
        <v>2412323</v>
      </c>
      <c r="C72" s="2">
        <v>360989</v>
      </c>
      <c r="D72" s="2">
        <v>2512469</v>
      </c>
      <c r="E72" s="2">
        <v>479441</v>
      </c>
      <c r="F72" s="2">
        <v>386665</v>
      </c>
      <c r="G72" s="2">
        <v>574395</v>
      </c>
      <c r="H72" s="2">
        <v>27454</v>
      </c>
      <c r="I72" s="27">
        <v>1083956</v>
      </c>
      <c r="J72" s="1" t="s">
        <v>145</v>
      </c>
    </row>
    <row r="73" spans="1:10" x14ac:dyDescent="0.2">
      <c r="A73" s="3" t="s">
        <v>71</v>
      </c>
      <c r="B73" s="1">
        <v>0</v>
      </c>
      <c r="C73" s="2">
        <v>7499</v>
      </c>
      <c r="D73" s="1">
        <v>0</v>
      </c>
      <c r="E73" s="2">
        <v>170503</v>
      </c>
      <c r="F73" s="2">
        <v>69208</v>
      </c>
      <c r="G73" s="2">
        <v>94627</v>
      </c>
      <c r="H73" s="1">
        <v>0</v>
      </c>
      <c r="I73" s="3">
        <v>1678747</v>
      </c>
      <c r="J73" s="1" t="s">
        <v>146</v>
      </c>
    </row>
    <row r="74" spans="1:10" x14ac:dyDescent="0.2">
      <c r="A74" s="3" t="s">
        <v>72</v>
      </c>
      <c r="B74" s="2">
        <v>2537444</v>
      </c>
      <c r="C74" s="2">
        <v>13159</v>
      </c>
      <c r="D74" s="1">
        <v>0</v>
      </c>
      <c r="E74" s="2">
        <v>176084</v>
      </c>
      <c r="F74" s="2">
        <v>30000</v>
      </c>
      <c r="G74" s="2">
        <v>129420</v>
      </c>
      <c r="H74" s="1">
        <v>0</v>
      </c>
      <c r="I74" s="3">
        <v>393688</v>
      </c>
      <c r="J74" s="1" t="s">
        <v>147</v>
      </c>
    </row>
    <row r="75" spans="1:10" x14ac:dyDescent="0.2">
      <c r="A75" s="3" t="s">
        <v>73</v>
      </c>
      <c r="B75" s="2">
        <v>-2834084</v>
      </c>
      <c r="C75" s="2">
        <v>-379167</v>
      </c>
      <c r="D75" s="2">
        <v>1628533</v>
      </c>
      <c r="E75" s="2">
        <v>927762</v>
      </c>
      <c r="F75" s="2">
        <v>437623</v>
      </c>
      <c r="G75" s="2">
        <v>562009</v>
      </c>
      <c r="H75" s="2">
        <v>-3776</v>
      </c>
      <c r="I75" s="27">
        <v>-574806</v>
      </c>
      <c r="J75" s="1" t="s">
        <v>148</v>
      </c>
    </row>
    <row r="76" spans="1:10" x14ac:dyDescent="0.2">
      <c r="A76" s="3" t="s">
        <v>74</v>
      </c>
      <c r="B76" s="2">
        <v>2829521</v>
      </c>
      <c r="C76" s="1">
        <v>0</v>
      </c>
      <c r="D76" s="2">
        <v>939407</v>
      </c>
      <c r="E76" s="2">
        <v>68238</v>
      </c>
      <c r="F76" s="2">
        <v>312835</v>
      </c>
      <c r="G76" s="2">
        <v>12539</v>
      </c>
      <c r="H76" s="2">
        <v>643</v>
      </c>
      <c r="I76" s="27">
        <v>600817</v>
      </c>
      <c r="J76" s="1" t="s">
        <v>149</v>
      </c>
    </row>
    <row r="77" spans="1:10" x14ac:dyDescent="0.2">
      <c r="A77" s="3" t="s">
        <v>75</v>
      </c>
      <c r="B77" s="2">
        <v>-2829521</v>
      </c>
      <c r="C77" s="1">
        <v>0</v>
      </c>
      <c r="D77" s="2">
        <v>-939407</v>
      </c>
      <c r="E77" s="2">
        <v>-68238</v>
      </c>
      <c r="F77" s="2">
        <v>-312835</v>
      </c>
      <c r="G77" s="2">
        <v>-12539</v>
      </c>
      <c r="H77" s="2">
        <v>-643</v>
      </c>
      <c r="I77" s="27">
        <v>-600817</v>
      </c>
      <c r="J77" s="1" t="s">
        <v>150</v>
      </c>
    </row>
    <row r="78" spans="1:10" x14ac:dyDescent="0.2">
      <c r="A78" s="3" t="s">
        <v>76</v>
      </c>
      <c r="B78" s="1">
        <v>0</v>
      </c>
      <c r="C78" s="2">
        <v>172400</v>
      </c>
      <c r="D78" s="1">
        <v>0</v>
      </c>
      <c r="E78" s="1">
        <v>0</v>
      </c>
      <c r="F78" s="1">
        <v>0</v>
      </c>
      <c r="G78" s="1">
        <v>0</v>
      </c>
      <c r="H78" s="1">
        <v>0</v>
      </c>
      <c r="I78" s="3">
        <v>0</v>
      </c>
      <c r="J78" s="1" t="s">
        <v>151</v>
      </c>
    </row>
    <row r="79" spans="1:10" x14ac:dyDescent="0.2">
      <c r="A79" s="3" t="s">
        <v>77</v>
      </c>
      <c r="B79" s="1">
        <v>0</v>
      </c>
      <c r="C79" s="1">
        <v>0</v>
      </c>
      <c r="D79" s="1">
        <v>0</v>
      </c>
      <c r="E79" s="2">
        <v>42633</v>
      </c>
      <c r="F79" s="1">
        <v>0</v>
      </c>
      <c r="G79" s="1">
        <v>0</v>
      </c>
      <c r="H79" s="1">
        <v>0</v>
      </c>
      <c r="I79" s="3">
        <v>0</v>
      </c>
      <c r="J79" s="1" t="s">
        <v>152</v>
      </c>
    </row>
    <row r="80" spans="1:10" x14ac:dyDescent="0.2">
      <c r="A80" s="3" t="s">
        <v>78</v>
      </c>
      <c r="B80" s="1">
        <v>0</v>
      </c>
      <c r="C80" s="1">
        <v>0</v>
      </c>
      <c r="D80" s="2">
        <v>717467</v>
      </c>
      <c r="E80" s="1">
        <v>0</v>
      </c>
      <c r="F80" s="2">
        <v>-2915</v>
      </c>
      <c r="G80" s="2">
        <v>14625</v>
      </c>
      <c r="H80" s="1">
        <v>0</v>
      </c>
      <c r="I80" s="3">
        <v>0</v>
      </c>
      <c r="J80" s="1" t="s">
        <v>153</v>
      </c>
    </row>
    <row r="81" spans="1:10" x14ac:dyDescent="0.2">
      <c r="A81" s="3" t="s">
        <v>79</v>
      </c>
      <c r="B81" s="1">
        <v>0</v>
      </c>
      <c r="C81" s="1">
        <v>0</v>
      </c>
      <c r="D81" s="2">
        <v>-62420</v>
      </c>
      <c r="E81" s="1">
        <v>0</v>
      </c>
      <c r="F81" s="1">
        <v>0</v>
      </c>
      <c r="G81" s="1">
        <v>0</v>
      </c>
      <c r="H81" s="1">
        <v>0</v>
      </c>
      <c r="I81" s="3">
        <v>0</v>
      </c>
      <c r="J81" s="1" t="s">
        <v>154</v>
      </c>
    </row>
    <row r="82" spans="1:10" x14ac:dyDescent="0.2">
      <c r="A82" s="3" t="s">
        <v>80</v>
      </c>
      <c r="B82" s="2">
        <v>-5663605</v>
      </c>
      <c r="C82" s="2">
        <v>-206767</v>
      </c>
      <c r="D82" s="2">
        <v>1344173</v>
      </c>
      <c r="E82" s="2">
        <v>902157</v>
      </c>
      <c r="F82" s="2">
        <v>121873</v>
      </c>
      <c r="G82" s="2">
        <v>564095</v>
      </c>
      <c r="H82" s="2">
        <v>-4419</v>
      </c>
      <c r="I82" s="27">
        <v>-1175623</v>
      </c>
      <c r="J82" s="1" t="s">
        <v>155</v>
      </c>
    </row>
    <row r="83" spans="1:10" x14ac:dyDescent="0.2">
      <c r="A83" s="3" t="s">
        <v>81</v>
      </c>
      <c r="B83" s="1">
        <v>0</v>
      </c>
      <c r="C83" s="1">
        <v>0</v>
      </c>
      <c r="D83" s="2">
        <v>-464381</v>
      </c>
      <c r="E83" s="2">
        <v>68446</v>
      </c>
      <c r="F83" s="1">
        <v>0</v>
      </c>
      <c r="G83" s="2">
        <v>27931</v>
      </c>
      <c r="H83" s="1">
        <v>0</v>
      </c>
      <c r="I83" s="3">
        <v>64161</v>
      </c>
      <c r="J83" s="1" t="s">
        <v>156</v>
      </c>
    </row>
    <row r="84" spans="1:10" x14ac:dyDescent="0.2">
      <c r="A84" s="3" t="s">
        <v>82</v>
      </c>
      <c r="B84" s="2">
        <v>-5663605</v>
      </c>
      <c r="C84" s="2">
        <v>-206767</v>
      </c>
      <c r="D84" s="2">
        <v>1808554</v>
      </c>
      <c r="E84" s="2">
        <v>833711</v>
      </c>
      <c r="F84" s="2">
        <v>121873</v>
      </c>
      <c r="G84" s="2">
        <v>536164</v>
      </c>
      <c r="H84" s="2">
        <v>-4419</v>
      </c>
      <c r="I84" s="27">
        <v>-1239784</v>
      </c>
      <c r="J84" s="1" t="s">
        <v>157</v>
      </c>
    </row>
    <row r="85" spans="1:10" x14ac:dyDescent="0.2">
      <c r="A85" s="3" t="s">
        <v>83</v>
      </c>
      <c r="B85" s="2">
        <v>-5663605</v>
      </c>
      <c r="C85" s="2">
        <v>-206767</v>
      </c>
      <c r="D85" s="2">
        <v>1808554</v>
      </c>
      <c r="E85" s="2">
        <v>833711</v>
      </c>
      <c r="F85" s="2">
        <v>121873</v>
      </c>
      <c r="G85" s="2">
        <v>536164</v>
      </c>
      <c r="H85" s="2">
        <v>-4419</v>
      </c>
      <c r="I85" s="27">
        <v>-1239784</v>
      </c>
      <c r="J85" s="1" t="s">
        <v>158</v>
      </c>
    </row>
    <row r="86" spans="1:10" x14ac:dyDescent="0.2">
      <c r="A86" s="3" t="s">
        <v>224</v>
      </c>
      <c r="B86" s="1">
        <v>-5663605</v>
      </c>
      <c r="C86" s="1">
        <v>-206767</v>
      </c>
      <c r="D86" s="2">
        <v>1808554</v>
      </c>
      <c r="E86" s="2">
        <v>833711</v>
      </c>
      <c r="F86" s="1">
        <v>121873</v>
      </c>
      <c r="G86" s="2">
        <v>536164</v>
      </c>
      <c r="H86" s="1">
        <v>-4419</v>
      </c>
      <c r="I86" s="3">
        <v>-1239784</v>
      </c>
      <c r="J86" s="1" t="s">
        <v>226</v>
      </c>
    </row>
    <row r="87" spans="1:10" x14ac:dyDescent="0.2">
      <c r="A87" s="3" t="s">
        <v>225</v>
      </c>
      <c r="B87" s="1">
        <v>0</v>
      </c>
      <c r="C87" s="1">
        <v>0</v>
      </c>
      <c r="D87" s="1">
        <v>0</v>
      </c>
      <c r="E87" s="1">
        <v>0</v>
      </c>
      <c r="F87" s="1">
        <v>0</v>
      </c>
      <c r="G87" s="1">
        <v>0</v>
      </c>
      <c r="H87" s="1">
        <v>0</v>
      </c>
      <c r="I87" s="3">
        <v>0</v>
      </c>
      <c r="J87" s="1" t="s">
        <v>227</v>
      </c>
    </row>
    <row r="89" spans="1:10" x14ac:dyDescent="0.2">
      <c r="A89" s="8" t="s">
        <v>168</v>
      </c>
      <c r="J89" s="8" t="s">
        <v>169</v>
      </c>
    </row>
    <row r="90" spans="1:10" x14ac:dyDescent="0.2">
      <c r="A90" s="3" t="s">
        <v>84</v>
      </c>
      <c r="B90" s="2">
        <v>3457943</v>
      </c>
      <c r="C90" s="2">
        <v>-149421</v>
      </c>
      <c r="D90" s="2">
        <v>3077118</v>
      </c>
      <c r="E90" s="2">
        <v>64516</v>
      </c>
      <c r="F90" s="2">
        <v>35622</v>
      </c>
      <c r="G90" s="2">
        <v>400543</v>
      </c>
      <c r="H90" s="2">
        <v>7728</v>
      </c>
      <c r="I90" s="2">
        <v>-1102916</v>
      </c>
      <c r="J90" s="1" t="s">
        <v>159</v>
      </c>
    </row>
    <row r="91" spans="1:10" x14ac:dyDescent="0.2">
      <c r="A91" s="3" t="s">
        <v>85</v>
      </c>
      <c r="B91" s="2">
        <v>-246785</v>
      </c>
      <c r="C91" s="2">
        <v>-425015</v>
      </c>
      <c r="D91" s="2">
        <v>-1540549</v>
      </c>
      <c r="E91" s="2">
        <v>-1830034</v>
      </c>
      <c r="F91" s="2">
        <v>-495751</v>
      </c>
      <c r="G91" s="2">
        <v>-127012</v>
      </c>
      <c r="H91" s="2">
        <v>693</v>
      </c>
      <c r="I91" s="2">
        <v>118352</v>
      </c>
      <c r="J91" s="1" t="s">
        <v>160</v>
      </c>
    </row>
    <row r="92" spans="1:10" x14ac:dyDescent="0.2">
      <c r="A92" s="3" t="s">
        <v>86</v>
      </c>
      <c r="B92" s="2">
        <v>-2791307</v>
      </c>
      <c r="C92" s="2">
        <v>563329</v>
      </c>
      <c r="D92" s="2">
        <v>-1395330</v>
      </c>
      <c r="E92" s="2">
        <v>1654292</v>
      </c>
      <c r="F92" s="2">
        <v>454611</v>
      </c>
      <c r="G92" s="2">
        <v>-173701</v>
      </c>
      <c r="H92" s="2">
        <v>-6346</v>
      </c>
      <c r="I92" s="2">
        <v>1326920</v>
      </c>
      <c r="J92" s="1" t="s">
        <v>161</v>
      </c>
    </row>
    <row r="93" spans="1:10" x14ac:dyDescent="0.2">
      <c r="A93" s="3" t="s">
        <v>171</v>
      </c>
      <c r="B93" s="1">
        <v>0</v>
      </c>
      <c r="C93" s="1">
        <v>0</v>
      </c>
      <c r="D93" s="1">
        <v>0</v>
      </c>
      <c r="E93" s="1">
        <v>0</v>
      </c>
      <c r="F93" s="1">
        <v>0</v>
      </c>
      <c r="G93" s="1">
        <v>0</v>
      </c>
      <c r="H93" s="2">
        <v>0</v>
      </c>
      <c r="I93" s="2">
        <v>0</v>
      </c>
      <c r="J93" s="1" t="s">
        <v>170</v>
      </c>
    </row>
    <row r="94" spans="1:10" x14ac:dyDescent="0.2">
      <c r="A94" s="3" t="s">
        <v>87</v>
      </c>
      <c r="B94" s="2">
        <v>-11920467</v>
      </c>
      <c r="C94" s="2">
        <v>51685</v>
      </c>
      <c r="D94" s="2">
        <v>163329</v>
      </c>
      <c r="E94" s="2">
        <v>268376</v>
      </c>
      <c r="F94" s="2">
        <v>91620</v>
      </c>
      <c r="G94" s="2">
        <v>46550</v>
      </c>
      <c r="H94" s="2">
        <v>651</v>
      </c>
      <c r="I94" s="2">
        <v>-1753036</v>
      </c>
      <c r="J94" s="1" t="s">
        <v>162</v>
      </c>
    </row>
    <row r="95" spans="1:10" x14ac:dyDescent="0.2">
      <c r="A95" s="3" t="s">
        <v>88</v>
      </c>
      <c r="B95" s="2">
        <v>-11500616</v>
      </c>
      <c r="C95" s="2">
        <v>40578</v>
      </c>
      <c r="D95" s="2">
        <v>304568</v>
      </c>
      <c r="E95" s="2">
        <v>157150</v>
      </c>
      <c r="F95" s="2">
        <v>86102</v>
      </c>
      <c r="G95" s="2">
        <v>146380</v>
      </c>
      <c r="H95" s="2">
        <v>2726</v>
      </c>
      <c r="I95" s="2">
        <v>-1410680</v>
      </c>
      <c r="J95" s="1" t="s">
        <v>163</v>
      </c>
    </row>
  </sheetData>
  <pageMargins left="0.75" right="0.75" top="1" bottom="1" header="0.5" footer="0.5"/>
  <pageSetup orientation="portrait" horizontalDpi="300" verticalDpi="300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06B94C-0C5C-4819-92F5-A98FA40E99F5}">
  <dimension ref="B3:Z38"/>
  <sheetViews>
    <sheetView tabSelected="1" workbookViewId="0">
      <selection activeCell="J19" sqref="J19"/>
    </sheetView>
  </sheetViews>
  <sheetFormatPr defaultRowHeight="12.75" x14ac:dyDescent="0.2"/>
  <cols>
    <col min="2" max="2" width="47.28515625" customWidth="1"/>
    <col min="3" max="3" width="16.7109375" customWidth="1"/>
    <col min="4" max="4" width="16.85546875" customWidth="1"/>
    <col min="5" max="5" width="17.5703125" customWidth="1"/>
    <col min="6" max="6" width="15" customWidth="1"/>
    <col min="7" max="7" width="17.28515625" customWidth="1"/>
    <col min="8" max="10" width="21.42578125" customWidth="1"/>
    <col min="11" max="11" width="38.42578125" bestFit="1" customWidth="1"/>
  </cols>
  <sheetData>
    <row r="3" spans="2:26" ht="25.5" x14ac:dyDescent="0.2">
      <c r="B3" s="10"/>
      <c r="C3" s="4" t="s">
        <v>7</v>
      </c>
      <c r="D3" s="4" t="s">
        <v>9</v>
      </c>
      <c r="E3" s="4" t="s">
        <v>10</v>
      </c>
      <c r="F3" s="4" t="s">
        <v>11</v>
      </c>
      <c r="G3" s="4" t="s">
        <v>12</v>
      </c>
      <c r="H3" s="4" t="s">
        <v>8</v>
      </c>
      <c r="I3" s="4" t="s">
        <v>13</v>
      </c>
      <c r="J3" s="4" t="s">
        <v>235</v>
      </c>
      <c r="K3" s="10"/>
    </row>
    <row r="4" spans="2:26" ht="76.5" x14ac:dyDescent="0.2">
      <c r="B4" s="11" t="s">
        <v>174</v>
      </c>
      <c r="C4" s="4" t="s">
        <v>0</v>
      </c>
      <c r="D4" s="4" t="s">
        <v>6</v>
      </c>
      <c r="E4" s="4" t="s">
        <v>4</v>
      </c>
      <c r="F4" s="4" t="s">
        <v>2</v>
      </c>
      <c r="G4" s="4" t="s">
        <v>1</v>
      </c>
      <c r="H4" s="4" t="s">
        <v>3</v>
      </c>
      <c r="I4" s="4" t="s">
        <v>5</v>
      </c>
      <c r="J4" s="4" t="s">
        <v>236</v>
      </c>
      <c r="K4" s="11" t="s">
        <v>175</v>
      </c>
    </row>
    <row r="5" spans="2:26" ht="15" x14ac:dyDescent="0.2">
      <c r="B5" s="12"/>
      <c r="C5" s="4">
        <v>131259</v>
      </c>
      <c r="D5" s="4">
        <v>141019</v>
      </c>
      <c r="E5" s="4">
        <v>141065</v>
      </c>
      <c r="F5" s="4">
        <v>141098</v>
      </c>
      <c r="G5" s="4">
        <v>141208</v>
      </c>
      <c r="H5" s="4">
        <v>141214</v>
      </c>
      <c r="I5" s="4">
        <v>141223</v>
      </c>
      <c r="J5" s="4">
        <v>141038</v>
      </c>
      <c r="K5" s="12"/>
    </row>
    <row r="6" spans="2:26" ht="14.25" x14ac:dyDescent="0.2">
      <c r="B6" s="13" t="s">
        <v>176</v>
      </c>
      <c r="C6" s="14">
        <v>1</v>
      </c>
      <c r="D6" s="14">
        <v>1</v>
      </c>
      <c r="E6" s="14">
        <v>1</v>
      </c>
      <c r="F6" s="14">
        <v>1</v>
      </c>
      <c r="G6" s="14">
        <v>1</v>
      </c>
      <c r="H6" s="14">
        <v>1</v>
      </c>
      <c r="I6" s="14">
        <v>1</v>
      </c>
      <c r="J6" s="28">
        <v>1</v>
      </c>
      <c r="K6" s="15" t="s">
        <v>177</v>
      </c>
    </row>
    <row r="7" spans="2:26" ht="14.25" x14ac:dyDescent="0.2">
      <c r="B7" s="13" t="s">
        <v>178</v>
      </c>
      <c r="C7" s="24">
        <v>0.95</v>
      </c>
      <c r="D7" s="24">
        <v>0.75</v>
      </c>
      <c r="E7" s="24">
        <v>0.4</v>
      </c>
      <c r="F7" s="24">
        <v>0.92</v>
      </c>
      <c r="G7" s="24">
        <v>0.35</v>
      </c>
      <c r="H7" s="24">
        <v>0.5</v>
      </c>
      <c r="I7" s="24">
        <v>3.56</v>
      </c>
      <c r="J7" s="24" t="s">
        <v>179</v>
      </c>
      <c r="K7" s="16" t="s">
        <v>180</v>
      </c>
      <c r="T7" s="26"/>
      <c r="U7" s="26"/>
      <c r="V7" s="26"/>
      <c r="W7" s="26"/>
      <c r="X7" s="26"/>
      <c r="Y7" s="26"/>
      <c r="Z7" s="26"/>
    </row>
    <row r="8" spans="2:26" ht="14.25" x14ac:dyDescent="0.2">
      <c r="B8" s="13" t="s">
        <v>181</v>
      </c>
      <c r="C8" s="17">
        <v>1940</v>
      </c>
      <c r="D8" s="17">
        <v>2913829.53</v>
      </c>
      <c r="E8" s="17">
        <v>1747878.85</v>
      </c>
      <c r="F8" s="17">
        <v>265823.7</v>
      </c>
      <c r="G8" s="17">
        <v>3661339.2</v>
      </c>
      <c r="H8" s="17">
        <v>13743875.65</v>
      </c>
      <c r="I8" s="17">
        <v>6208168.5499999998</v>
      </c>
      <c r="J8" s="17" t="s">
        <v>179</v>
      </c>
      <c r="K8" s="16" t="s">
        <v>182</v>
      </c>
      <c r="T8" s="26"/>
      <c r="U8" s="26"/>
      <c r="V8" s="26"/>
      <c r="W8" s="26"/>
      <c r="X8" s="26"/>
      <c r="Y8" s="26"/>
      <c r="Z8" s="26"/>
    </row>
    <row r="9" spans="2:26" ht="14.25" x14ac:dyDescent="0.2">
      <c r="B9" s="13" t="s">
        <v>183</v>
      </c>
      <c r="C9" s="17">
        <v>2000</v>
      </c>
      <c r="D9" s="17">
        <v>3775125</v>
      </c>
      <c r="E9" s="17">
        <v>4469733</v>
      </c>
      <c r="F9" s="17">
        <v>347887</v>
      </c>
      <c r="G9" s="17">
        <v>6828437</v>
      </c>
      <c r="H9" s="17">
        <v>27345277</v>
      </c>
      <c r="I9" s="17">
        <v>1446011</v>
      </c>
      <c r="J9" s="17" t="s">
        <v>179</v>
      </c>
      <c r="K9" s="16" t="s">
        <v>184</v>
      </c>
      <c r="T9" s="26"/>
      <c r="U9" s="26"/>
      <c r="V9" s="26"/>
      <c r="W9" s="26"/>
      <c r="X9" s="26"/>
      <c r="Y9" s="26"/>
      <c r="Z9" s="26"/>
    </row>
    <row r="10" spans="2:26" ht="14.25" x14ac:dyDescent="0.2">
      <c r="B10" s="13" t="s">
        <v>185</v>
      </c>
      <c r="C10" s="17">
        <v>3</v>
      </c>
      <c r="D10" s="17">
        <v>5355</v>
      </c>
      <c r="E10" s="17">
        <v>3725</v>
      </c>
      <c r="F10" s="17">
        <v>539</v>
      </c>
      <c r="G10" s="17">
        <v>6892</v>
      </c>
      <c r="H10" s="17">
        <v>1129</v>
      </c>
      <c r="I10" s="17">
        <v>2915</v>
      </c>
      <c r="J10" s="17" t="s">
        <v>179</v>
      </c>
      <c r="K10" s="16" t="s">
        <v>186</v>
      </c>
      <c r="T10" s="26"/>
      <c r="U10" s="26"/>
      <c r="V10" s="26"/>
      <c r="W10" s="26"/>
      <c r="X10" s="26"/>
      <c r="Y10" s="26"/>
      <c r="Z10" s="26"/>
    </row>
    <row r="11" spans="2:26" ht="14.25" x14ac:dyDescent="0.2">
      <c r="B11" s="13" t="s">
        <v>187</v>
      </c>
      <c r="C11" s="17">
        <v>80000000</v>
      </c>
      <c r="D11" s="17">
        <v>3575000</v>
      </c>
      <c r="E11" s="17">
        <v>25000000</v>
      </c>
      <c r="F11" s="17">
        <v>9000000</v>
      </c>
      <c r="G11" s="17">
        <v>7460026</v>
      </c>
      <c r="H11" s="17">
        <v>7120000</v>
      </c>
      <c r="I11" s="17">
        <v>625000</v>
      </c>
      <c r="J11" s="17">
        <f>+'Annual Financial Data'!I38</f>
        <v>1400000</v>
      </c>
      <c r="K11" s="16" t="s">
        <v>188</v>
      </c>
      <c r="T11" s="26"/>
      <c r="U11" s="26"/>
      <c r="V11" s="26"/>
      <c r="W11" s="26"/>
      <c r="X11" s="26"/>
      <c r="Y11" s="26"/>
      <c r="Z11" s="26"/>
    </row>
    <row r="12" spans="2:26" ht="14.25" x14ac:dyDescent="0.2">
      <c r="B12" s="13" t="s">
        <v>189</v>
      </c>
      <c r="C12" s="17">
        <v>76000000</v>
      </c>
      <c r="D12" s="17">
        <v>2681250</v>
      </c>
      <c r="E12" s="17">
        <v>10000000</v>
      </c>
      <c r="F12" s="17">
        <v>8280000</v>
      </c>
      <c r="G12" s="17">
        <v>2611009.0999999996</v>
      </c>
      <c r="H12" s="17">
        <v>3560000</v>
      </c>
      <c r="I12" s="17">
        <v>2225000</v>
      </c>
      <c r="J12" s="17" t="s">
        <v>179</v>
      </c>
      <c r="K12" s="16" t="s">
        <v>190</v>
      </c>
      <c r="T12" s="26"/>
      <c r="U12" s="26"/>
      <c r="V12" s="26"/>
      <c r="W12" s="26"/>
      <c r="X12" s="26"/>
      <c r="Y12" s="26"/>
      <c r="Z12" s="26"/>
    </row>
    <row r="13" spans="2:26" ht="14.25" x14ac:dyDescent="0.2">
      <c r="B13" s="13" t="s">
        <v>191</v>
      </c>
      <c r="C13" s="18">
        <v>44926</v>
      </c>
      <c r="D13" s="18">
        <v>44926</v>
      </c>
      <c r="E13" s="18">
        <v>44926</v>
      </c>
      <c r="F13" s="18">
        <v>44926</v>
      </c>
      <c r="G13" s="18">
        <v>44926</v>
      </c>
      <c r="H13" s="18">
        <v>44926</v>
      </c>
      <c r="I13" s="18">
        <v>44926</v>
      </c>
      <c r="J13" s="18">
        <v>44926</v>
      </c>
      <c r="K13" s="16" t="s">
        <v>192</v>
      </c>
    </row>
    <row r="16" spans="2:26" ht="15" x14ac:dyDescent="0.2">
      <c r="B16" s="19" t="s">
        <v>193</v>
      </c>
      <c r="C16" s="20"/>
      <c r="D16" s="20"/>
      <c r="E16" s="20"/>
      <c r="F16" s="20"/>
      <c r="G16" s="20"/>
      <c r="H16" s="20"/>
      <c r="I16" s="20"/>
      <c r="J16" s="20"/>
      <c r="K16" s="21" t="s">
        <v>194</v>
      </c>
    </row>
    <row r="17" spans="2:11" ht="14.25" x14ac:dyDescent="0.2">
      <c r="B17" s="22" t="s">
        <v>195</v>
      </c>
      <c r="C17" s="23">
        <f>+C9*100/C11</f>
        <v>2.5000000000000001E-3</v>
      </c>
      <c r="D17" s="23">
        <f t="shared" ref="D17:I17" si="0">+D9*100/D11</f>
        <v>105.59790209790209</v>
      </c>
      <c r="E17" s="23">
        <f t="shared" si="0"/>
        <v>17.878931999999999</v>
      </c>
      <c r="F17" s="23">
        <f t="shared" si="0"/>
        <v>3.8654111111111109</v>
      </c>
      <c r="G17" s="23">
        <f t="shared" si="0"/>
        <v>91.53368902467632</v>
      </c>
      <c r="H17" s="23">
        <f t="shared" si="0"/>
        <v>384.06287921348314</v>
      </c>
      <c r="I17" s="23">
        <f t="shared" si="0"/>
        <v>231.36176</v>
      </c>
      <c r="J17" s="23" t="s">
        <v>179</v>
      </c>
      <c r="K17" s="15" t="s">
        <v>196</v>
      </c>
    </row>
    <row r="18" spans="2:11" ht="14.25" x14ac:dyDescent="0.2">
      <c r="B18" s="13" t="s">
        <v>197</v>
      </c>
      <c r="C18" s="24">
        <f>+'Annual Financial Data'!B86/'Financial Ratios'!C11</f>
        <v>-7.0795062500000006E-2</v>
      </c>
      <c r="D18" s="24">
        <f>+'Annual Financial Data'!C86/'Financial Ratios'!D11</f>
        <v>-5.7836923076923077E-2</v>
      </c>
      <c r="E18" s="24">
        <f>+'Annual Financial Data'!D86/'Financial Ratios'!E11</f>
        <v>7.2342160000000003E-2</v>
      </c>
      <c r="F18" s="24">
        <f>+'Annual Financial Data'!E86/'Financial Ratios'!F11</f>
        <v>9.2634555555555553E-2</v>
      </c>
      <c r="G18" s="24">
        <f>+'Annual Financial Data'!F86/'Financial Ratios'!G11</f>
        <v>1.6336806332846562E-2</v>
      </c>
      <c r="H18" s="24">
        <f>+'Annual Financial Data'!G86/'Financial Ratios'!H11</f>
        <v>7.5303932584269664E-2</v>
      </c>
      <c r="I18" s="24">
        <f>+'Annual Financial Data'!H86/'Financial Ratios'!I11</f>
        <v>-7.0704000000000001E-3</v>
      </c>
      <c r="J18" s="24">
        <f>+'Annual Financial Data'!I86/'Financial Ratios'!J11</f>
        <v>-0.88556000000000001</v>
      </c>
      <c r="K18" s="16" t="s">
        <v>198</v>
      </c>
    </row>
    <row r="19" spans="2:11" ht="14.25" x14ac:dyDescent="0.2">
      <c r="B19" s="13" t="s">
        <v>199</v>
      </c>
      <c r="C19" s="24">
        <f>+'Annual Financial Data'!B45/'Financial Ratios'!C11</f>
        <v>0.44548705</v>
      </c>
      <c r="D19" s="24">
        <f>+'Annual Financial Data'!C45/'Financial Ratios'!D11</f>
        <v>0.58879636363636367</v>
      </c>
      <c r="E19" s="24">
        <f>+'Annual Financial Data'!D45/'Financial Ratios'!E11</f>
        <v>1.07367244</v>
      </c>
      <c r="F19" s="24">
        <f>+'Annual Financial Data'!E45/'Financial Ratios'!F11</f>
        <v>1.507314</v>
      </c>
      <c r="G19" s="24">
        <f>+'Annual Financial Data'!F45/'Financial Ratios'!G11</f>
        <v>1.0123663107876568</v>
      </c>
      <c r="H19" s="24">
        <f>+'Annual Financial Data'!G45/'Financial Ratios'!H11</f>
        <v>1.0411780898876404</v>
      </c>
      <c r="I19" s="24">
        <f>+'Annual Financial Data'!H45/'Financial Ratios'!I11</f>
        <v>0.50908960000000003</v>
      </c>
      <c r="J19" s="24">
        <f>+'Annual Financial Data'!I45/'Financial Ratios'!J11</f>
        <v>-2.2169657142857142</v>
      </c>
      <c r="K19" s="16" t="s">
        <v>200</v>
      </c>
    </row>
    <row r="20" spans="2:11" ht="14.25" x14ac:dyDescent="0.2">
      <c r="B20" s="13" t="s">
        <v>201</v>
      </c>
      <c r="C20" s="24">
        <f>+C12/'Annual Financial Data'!B86</f>
        <v>-13.41901492070863</v>
      </c>
      <c r="D20" s="24">
        <f>+D12/'Annual Financial Data'!C86</f>
        <v>-12.967494813002075</v>
      </c>
      <c r="E20" s="24">
        <f>+E12/'Annual Financial Data'!D86</f>
        <v>5.5292791921059585</v>
      </c>
      <c r="F20" s="24">
        <f>+F12/'Annual Financial Data'!E86</f>
        <v>9.9314990446329716</v>
      </c>
      <c r="G20" s="24">
        <f>+G12/'Annual Financial Data'!F86</f>
        <v>21.424015983852041</v>
      </c>
      <c r="H20" s="24">
        <f>+H12/'Annual Financial Data'!G86</f>
        <v>6.6397594765780621</v>
      </c>
      <c r="I20" s="24">
        <f>+I12/'Annual Financial Data'!H86</f>
        <v>-503.50758090065625</v>
      </c>
      <c r="J20" s="24" t="s">
        <v>179</v>
      </c>
      <c r="K20" s="16" t="s">
        <v>202</v>
      </c>
    </row>
    <row r="21" spans="2:11" ht="14.25" x14ac:dyDescent="0.2">
      <c r="B21" s="13" t="s">
        <v>203</v>
      </c>
      <c r="C21" s="24">
        <f>+C12/'Annual Financial Data'!B45</f>
        <v>2.1324974541908683</v>
      </c>
      <c r="D21" s="24">
        <f>+D12/'Annual Financial Data'!C45</f>
        <v>1.2737850406684823</v>
      </c>
      <c r="E21" s="24">
        <f>+E12/'Annual Financial Data'!D45</f>
        <v>0.37255310381255574</v>
      </c>
      <c r="F21" s="24">
        <f>+F12/'Annual Financial Data'!E45</f>
        <v>0.61035723147267262</v>
      </c>
      <c r="G21" s="24">
        <f>+G12/'Annual Financial Data'!F45</f>
        <v>0.34572466139029023</v>
      </c>
      <c r="H21" s="24">
        <f>+H12/'Annual Financial Data'!G45</f>
        <v>0.48022524182578402</v>
      </c>
      <c r="I21" s="24">
        <f>+I12/'Annual Financial Data'!H45</f>
        <v>6.9928751245360345</v>
      </c>
      <c r="J21" s="24" t="s">
        <v>179</v>
      </c>
      <c r="K21" s="16" t="s">
        <v>204</v>
      </c>
    </row>
    <row r="22" spans="2:11" x14ac:dyDescent="0.2">
      <c r="C22" s="25"/>
      <c r="D22" s="25"/>
      <c r="E22" s="25"/>
      <c r="F22" s="25"/>
      <c r="G22" s="25"/>
      <c r="H22" s="25"/>
      <c r="I22" s="25"/>
      <c r="J22" s="25"/>
    </row>
    <row r="23" spans="2:11" ht="14.25" x14ac:dyDescent="0.2">
      <c r="B23" s="13" t="s">
        <v>205</v>
      </c>
      <c r="C23" s="24">
        <f>+'Annual Financial Data'!B70*100/'Annual Financial Data'!B67</f>
        <v>4.1757960871495881</v>
      </c>
      <c r="D23" s="24">
        <f>+'Annual Financial Data'!C70*100/'Annual Financial Data'!C67</f>
        <v>-15.51754470240197</v>
      </c>
      <c r="E23" s="24">
        <f>+'Annual Financial Data'!D70*100/'Annual Financial Data'!D67</f>
        <v>8.9708733302764969</v>
      </c>
      <c r="F23" s="24">
        <f>+'Annual Financial Data'!E70*100/'Annual Financial Data'!E67</f>
        <v>18.506728790843436</v>
      </c>
      <c r="G23" s="24">
        <f>+'Annual Financial Data'!F70*100/'Annual Financial Data'!F67</f>
        <v>10.218648305628966</v>
      </c>
      <c r="H23" s="24">
        <f>+'Annual Financial Data'!G70*100/'Annual Financial Data'!G67</f>
        <v>19.115772789166751</v>
      </c>
      <c r="I23" s="24">
        <f>+'Annual Financial Data'!H70*100/'Annual Financial Data'!H67</f>
        <v>25.196599023123664</v>
      </c>
      <c r="J23" s="24">
        <f>+'Annual Financial Data'!I70*100/'Annual Financial Data'!I67</f>
        <v>27.910672245801702</v>
      </c>
      <c r="K23" s="16" t="s">
        <v>206</v>
      </c>
    </row>
    <row r="24" spans="2:11" ht="14.25" x14ac:dyDescent="0.2">
      <c r="B24" s="13" t="s">
        <v>207</v>
      </c>
      <c r="C24" s="24">
        <f>+('Annual Financial Data'!B82+'Annual Financial Data'!B76)*100/'Annual Financial Data'!B67</f>
        <v>-5.2048536815562514</v>
      </c>
      <c r="D24" s="24">
        <f>+('Annual Financial Data'!C82+'Annual Financial Data'!C76)*100/'Annual Financial Data'!C67</f>
        <v>-25.79856687798749</v>
      </c>
      <c r="E24" s="24">
        <f>+('Annual Financial Data'!D82+'Annual Financial Data'!D76)*100/'Annual Financial Data'!D67</f>
        <v>5.7804989933652271</v>
      </c>
      <c r="F24" s="24">
        <f>+('Annual Financial Data'!E82+'Annual Financial Data'!E76)*100/'Annual Financial Data'!E67</f>
        <v>10.54621731840394</v>
      </c>
      <c r="G24" s="24">
        <f>+('Annual Financial Data'!F82+'Annual Financial Data'!F76)*100/'Annual Financial Data'!F67</f>
        <v>5.1175176811278913</v>
      </c>
      <c r="H24" s="24">
        <f>+('Annual Financial Data'!G82+'Annual Financial Data'!G76)*100/'Annual Financial Data'!G67</f>
        <v>8.2668388560378911</v>
      </c>
      <c r="I24" s="24">
        <f>+('Annual Financial Data'!H82+'Annual Financial Data'!H76)*100/'Annual Financial Data'!H67</f>
        <v>-4.0181754333691595</v>
      </c>
      <c r="J24" s="24">
        <f>+('Annual Financial Data'!I82+'Annual Financial Data'!I76)*100/'Annual Financial Data'!I67</f>
        <v>-7.0620418720162021</v>
      </c>
      <c r="K24" s="16" t="s">
        <v>208</v>
      </c>
    </row>
    <row r="25" spans="2:11" ht="14.25" x14ac:dyDescent="0.2">
      <c r="B25" s="13" t="s">
        <v>209</v>
      </c>
      <c r="C25" s="24">
        <f>+'Annual Financial Data'!B85*100/'Annual Financial Data'!B67</f>
        <v>-10.401327319560886</v>
      </c>
      <c r="D25" s="24">
        <f>+'Annual Financial Data'!C85*100/'Annual Financial Data'!C67</f>
        <v>-25.79856687798749</v>
      </c>
      <c r="E25" s="24">
        <f>+'Annual Financial Data'!D85*100/'Annual Financial Data'!D67</f>
        <v>4.5780505068561883</v>
      </c>
      <c r="F25" s="24">
        <f>+'Annual Financial Data'!E85*100/'Annual Financial Data'!E67</f>
        <v>9.0607406125792771</v>
      </c>
      <c r="G25" s="24">
        <f>+'Annual Financial Data'!F85*100/'Annual Financial Data'!F67</f>
        <v>1.4347268335344632</v>
      </c>
      <c r="H25" s="24">
        <f>+'Annual Financial Data'!G85*100/'Annual Financial Data'!G67</f>
        <v>7.6866459286283852</v>
      </c>
      <c r="I25" s="24">
        <f>+'Annual Financial Data'!H85*100/'Annual Financial Data'!H67</f>
        <v>-4.7024145233205283</v>
      </c>
      <c r="J25" s="24">
        <f>+'Annual Financial Data'!I85*100/'Annual Financial Data'!I67</f>
        <v>-15.231933070037082</v>
      </c>
      <c r="K25" s="16" t="s">
        <v>228</v>
      </c>
    </row>
    <row r="26" spans="2:11" ht="14.25" x14ac:dyDescent="0.2">
      <c r="B26" s="13" t="s">
        <v>210</v>
      </c>
      <c r="C26" s="24">
        <f>+'Annual Financial Data'!B85*100/'Annual Financial Data'!B37</f>
        <v>-4.8226985031587004</v>
      </c>
      <c r="D26" s="24">
        <f>+'Annual Financial Data'!C85*100/'Annual Financial Data'!C37</f>
        <v>-3.7681565106112949</v>
      </c>
      <c r="E26" s="24">
        <f>+'Annual Financial Data'!D85*100/'Annual Financial Data'!D37</f>
        <v>3.0930416439583874</v>
      </c>
      <c r="F26" s="24">
        <f>+'Annual Financial Data'!E85*100/'Annual Financial Data'!E37</f>
        <v>4.7948046788440557</v>
      </c>
      <c r="G26" s="24">
        <f>+'Annual Financial Data'!F85*100/'Annual Financial Data'!F37</f>
        <v>0.79628918901507328</v>
      </c>
      <c r="H26" s="24">
        <f>+'Annual Financial Data'!G85*100/'Annual Financial Data'!G37</f>
        <v>5.0816839340523359</v>
      </c>
      <c r="I26" s="24">
        <f>+'Annual Financial Data'!H85*100/'Annual Financial Data'!H37</f>
        <v>-1.0895561396328204</v>
      </c>
      <c r="J26" s="24">
        <f>+'Annual Financial Data'!I85*100/'Annual Financial Data'!I37</f>
        <v>-15.418229537097687</v>
      </c>
      <c r="K26" s="16" t="s">
        <v>211</v>
      </c>
    </row>
    <row r="27" spans="2:11" ht="14.25" x14ac:dyDescent="0.2">
      <c r="B27" s="13" t="s">
        <v>212</v>
      </c>
      <c r="C27" s="24">
        <f>+'Annual Financial Data'!B86*100/'Annual Financial Data'!B45</f>
        <v>-15.891609531635094</v>
      </c>
      <c r="D27" s="24">
        <f>+'Annual Financial Data'!C86*100/'Annual Financial Data'!C45</f>
        <v>-9.8229076551571133</v>
      </c>
      <c r="E27" s="24">
        <f>+'Annual Financial Data'!D86*100/'Annual Financial Data'!D45</f>
        <v>6.7378240611261289</v>
      </c>
      <c r="F27" s="24">
        <f>+'Annual Financial Data'!E86*100/'Annual Financial Data'!E45</f>
        <v>6.1456707464772142</v>
      </c>
      <c r="G27" s="24">
        <f>+'Annual Financial Data'!F86*100/'Annual Financial Data'!F45</f>
        <v>1.6137248107491791</v>
      </c>
      <c r="H27" s="24">
        <f>+'Annual Financial Data'!G86*100/'Annual Financial Data'!G45</f>
        <v>7.2325698471426865</v>
      </c>
      <c r="I27" s="24">
        <f>+'Annual Financial Data'!H86*100/'Annual Financial Data'!H45</f>
        <v>-1.388832142711224</v>
      </c>
      <c r="J27" s="24" t="s">
        <v>179</v>
      </c>
      <c r="K27" s="16" t="s">
        <v>213</v>
      </c>
    </row>
    <row r="28" spans="2:11" x14ac:dyDescent="0.2">
      <c r="C28" s="25"/>
      <c r="D28" s="25"/>
      <c r="E28" s="25"/>
      <c r="F28" s="25"/>
      <c r="G28" s="25"/>
      <c r="H28" s="25"/>
      <c r="I28" s="25"/>
      <c r="J28" s="25"/>
    </row>
    <row r="29" spans="2:11" ht="14.25" x14ac:dyDescent="0.2">
      <c r="B29" s="13" t="s">
        <v>214</v>
      </c>
      <c r="C29" s="24">
        <f>+'Annual Financial Data'!B63*100/'Annual Financial Data'!B37</f>
        <v>69.652548449807711</v>
      </c>
      <c r="D29" s="24">
        <f>+'Annual Financial Data'!C63*100/'Annual Financial Data'!C37</f>
        <v>61.639092589524857</v>
      </c>
      <c r="E29" s="24">
        <f>+'Annual Financial Data'!D63*100/'Annual Financial Data'!D37</f>
        <v>54.094354261879751</v>
      </c>
      <c r="F29" s="24">
        <f>+'Annual Financial Data'!E63*100/'Annual Financial Data'!E37</f>
        <v>21.980775140085299</v>
      </c>
      <c r="G29" s="24">
        <f>+'Annual Financial Data'!F63*100/'Annual Financial Data'!F37</f>
        <v>50.655205663883152</v>
      </c>
      <c r="H29" s="24">
        <f>+'Annual Financial Data'!G63*100/'Annual Financial Data'!G37</f>
        <v>29.738888922587925</v>
      </c>
      <c r="I29" s="24">
        <f>+'Annual Financial Data'!H63*100/'Annual Financial Data'!H37</f>
        <v>21.548752644374201</v>
      </c>
      <c r="J29" s="24">
        <f>+'Annual Financial Data'!I63*100/'Annual Financial Data'!I37</f>
        <v>138.59895010923356</v>
      </c>
      <c r="K29" s="16" t="s">
        <v>215</v>
      </c>
    </row>
    <row r="30" spans="2:11" ht="14.25" x14ac:dyDescent="0.2">
      <c r="B30" s="13" t="s">
        <v>216</v>
      </c>
      <c r="C30" s="24">
        <f>+'Annual Financial Data'!B45*100/'Annual Financial Data'!B37</f>
        <v>30.347451550192289</v>
      </c>
      <c r="D30" s="24">
        <f>+'Annual Financial Data'!C45*100/'Annual Financial Data'!C37</f>
        <v>38.360907410475143</v>
      </c>
      <c r="E30" s="24">
        <f>+'Annual Financial Data'!D45*100/'Annual Financial Data'!D37</f>
        <v>45.905645738120249</v>
      </c>
      <c r="F30" s="24">
        <f>+'Annual Financial Data'!E45*100/'Annual Financial Data'!E37</f>
        <v>78.019224859914701</v>
      </c>
      <c r="G30" s="24">
        <f>+'Annual Financial Data'!F45*100/'Annual Financial Data'!F37</f>
        <v>49.344794336116848</v>
      </c>
      <c r="H30" s="24">
        <f>+'Annual Financial Data'!G45*100/'Annual Financial Data'!G37</f>
        <v>70.261111077412082</v>
      </c>
      <c r="I30" s="24">
        <f>+'Annual Financial Data'!H45*100/'Annual Financial Data'!H37</f>
        <v>78.451247355625796</v>
      </c>
      <c r="J30" s="24">
        <f>+'Annual Financial Data'!I45*100/'Annual Financial Data'!I37</f>
        <v>-38.598950109233556</v>
      </c>
      <c r="K30" s="16" t="s">
        <v>217</v>
      </c>
    </row>
    <row r="31" spans="2:11" ht="14.25" x14ac:dyDescent="0.2">
      <c r="B31" s="13" t="s">
        <v>218</v>
      </c>
      <c r="C31" s="24">
        <f>+('Annual Financial Data'!B82+'Annual Financial Data'!B76)/'Annual Financial Data'!B76</f>
        <v>-1.0016126404433825</v>
      </c>
      <c r="D31" s="24" t="s">
        <v>179</v>
      </c>
      <c r="E31" s="24">
        <f>+('Annual Financial Data'!D82+'Annual Financial Data'!D76)/'Annual Financial Data'!D76</f>
        <v>2.4308739449461201</v>
      </c>
      <c r="F31" s="24">
        <f>+('Annual Financial Data'!E82+'Annual Financial Data'!E76)/'Annual Financial Data'!E76</f>
        <v>14.220742108502593</v>
      </c>
      <c r="G31" s="24">
        <f>+('Annual Financial Data'!F82+'Annual Financial Data'!F76)/'Annual Financial Data'!F76</f>
        <v>1.3895759745552767</v>
      </c>
      <c r="H31" s="24">
        <f>+('Annual Financial Data'!G82+'Annual Financial Data'!G76)/'Annual Financial Data'!G76</f>
        <v>45.987239811787227</v>
      </c>
      <c r="I31" s="24">
        <f>+('Annual Financial Data'!H82+'Annual Financial Data'!H76)/'Annual Financial Data'!H76</f>
        <v>-5.8724727838258168</v>
      </c>
      <c r="J31" s="24">
        <f>+('Annual Financial Data'!I82+'Annual Financial Data'!I76)/'Annual Financial Data'!I76</f>
        <v>-0.95670728358218893</v>
      </c>
      <c r="K31" s="16" t="s">
        <v>229</v>
      </c>
    </row>
    <row r="32" spans="2:11" x14ac:dyDescent="0.2">
      <c r="C32" s="25"/>
      <c r="D32" s="25"/>
      <c r="E32" s="25"/>
      <c r="F32" s="25"/>
      <c r="G32" s="25"/>
      <c r="H32" s="25"/>
      <c r="I32" s="25"/>
      <c r="J32" s="25"/>
    </row>
    <row r="33" spans="2:11" ht="14.25" x14ac:dyDescent="0.2">
      <c r="B33" s="13" t="s">
        <v>219</v>
      </c>
      <c r="C33" s="24">
        <f>+'Annual Financial Data'!B67/'Annual Financial Data'!B37</f>
        <v>0.46366183420543494</v>
      </c>
      <c r="D33" s="24">
        <f>+'Annual Financial Data'!C67/'Annual Financial Data'!C37</f>
        <v>0.14606069121717213</v>
      </c>
      <c r="E33" s="24">
        <f>+'Annual Financial Data'!D67/'Annual Financial Data'!D37</f>
        <v>0.67562418530031088</v>
      </c>
      <c r="F33" s="24">
        <f>+'Annual Financial Data'!E67/'Annual Financial Data'!E37</f>
        <v>0.52918463113128922</v>
      </c>
      <c r="G33" s="24">
        <f>+'Annual Financial Data'!F67/'Annual Financial Data'!F37</f>
        <v>0.55501101004252307</v>
      </c>
      <c r="H33" s="24">
        <f>+'Annual Financial Data'!G67/'Annual Financial Data'!G37</f>
        <v>0.66110550443411908</v>
      </c>
      <c r="I33" s="24">
        <f>+'Annual Financial Data'!H67/'Annual Financial Data'!H37</f>
        <v>0.23170142364723925</v>
      </c>
      <c r="J33" s="24">
        <f>+'Annual Financial Data'!I67/'Annual Financial Data'!I37</f>
        <v>1.012230651631937</v>
      </c>
      <c r="K33" s="16" t="s">
        <v>230</v>
      </c>
    </row>
    <row r="34" spans="2:11" ht="14.25" x14ac:dyDescent="0.2">
      <c r="B34" s="13" t="s">
        <v>220</v>
      </c>
      <c r="C34" s="24">
        <f>+'Annual Financial Data'!B67/('Annual Financial Data'!B14+'Annual Financial Data'!B15)</f>
        <v>0.8990456715170948</v>
      </c>
      <c r="D34" s="24">
        <f>+'Annual Financial Data'!C67/('Annual Financial Data'!C14+'Annual Financial Data'!C15)</f>
        <v>0.43692414542786256</v>
      </c>
      <c r="E34" s="24">
        <f>+'Annual Financial Data'!D67/('Annual Financial Data'!D14+'Annual Financial Data'!D15)</f>
        <v>2.4504980997345789</v>
      </c>
      <c r="F34" s="24">
        <f>+'Annual Financial Data'!E67/('Annual Financial Data'!E14+'Annual Financial Data'!E15)</f>
        <v>2.8326332834617065</v>
      </c>
      <c r="G34" s="24">
        <f>+'Annual Financial Data'!F67/('Annual Financial Data'!F14+'Annual Financial Data'!F15)</f>
        <v>2.1893228067941743</v>
      </c>
      <c r="H34" s="24">
        <f>+'Annual Financial Data'!G67/('Annual Financial Data'!G14+'Annual Financial Data'!G15)</f>
        <v>0.96564110032649186</v>
      </c>
      <c r="I34" s="24">
        <f>+'Annual Financial Data'!H67/('Annual Financial Data'!H14+'Annual Financial Data'!H15)</f>
        <v>0.29769568027167786</v>
      </c>
      <c r="J34" s="24">
        <f>+'Annual Financial Data'!I67/('Annual Financial Data'!I14+'Annual Financial Data'!I15)</f>
        <v>6.7489656041617954</v>
      </c>
      <c r="K34" s="16" t="s">
        <v>231</v>
      </c>
    </row>
    <row r="35" spans="2:11" ht="14.25" x14ac:dyDescent="0.2">
      <c r="B35" s="13" t="s">
        <v>221</v>
      </c>
      <c r="C35" s="24">
        <f>+'Annual Financial Data'!B67/'Financial Ratios'!C38</f>
        <v>-2.3507506966884901</v>
      </c>
      <c r="D35" s="24">
        <f>+'Annual Financial Data'!C67/'Financial Ratios'!D38</f>
        <v>-1.5244927500394692</v>
      </c>
      <c r="E35" s="24">
        <f>+'Annual Financial Data'!D67/'Financial Ratios'!E38</f>
        <v>-3.818864224874817</v>
      </c>
      <c r="F35" s="24">
        <f>+'Annual Financial Data'!E67/'Financial Ratios'!F38</f>
        <v>0.97831667994642169</v>
      </c>
      <c r="G35" s="24">
        <f>+'Annual Financial Data'!F67/'Financial Ratios'!G38</f>
        <v>-5.7929100775183224</v>
      </c>
      <c r="H35" s="24">
        <f>+'Annual Financial Data'!G67/'Financial Ratios'!H38</f>
        <v>-7.6937465186435254</v>
      </c>
      <c r="I35" s="24">
        <f>+'Annual Financial Data'!H67/'Financial Ratios'!I38</f>
        <v>37.394747313967372</v>
      </c>
      <c r="J35" s="24">
        <f>+'Annual Financial Data'!I67/'Financial Ratios'!J38</f>
        <v>-3.8721621980349408</v>
      </c>
      <c r="K35" s="16" t="s">
        <v>232</v>
      </c>
    </row>
    <row r="36" spans="2:11" x14ac:dyDescent="0.2">
      <c r="C36" s="25"/>
      <c r="D36" s="25"/>
      <c r="E36" s="25"/>
      <c r="F36" s="25"/>
      <c r="G36" s="25"/>
      <c r="H36" s="25"/>
      <c r="I36" s="25"/>
      <c r="J36" s="25"/>
    </row>
    <row r="37" spans="2:11" ht="14.25" x14ac:dyDescent="0.2">
      <c r="B37" s="13" t="s">
        <v>222</v>
      </c>
      <c r="C37" s="24">
        <f>+'Annual Financial Data'!B36/'Annual Financial Data'!B62</f>
        <v>0.64324774687144559</v>
      </c>
      <c r="D37" s="24">
        <f>+'Annual Financial Data'!C36/'Annual Financial Data'!C62</f>
        <v>0.84456394991295791</v>
      </c>
      <c r="E37" s="24">
        <f>+'Annual Financial Data'!D36/'Annual Financial Data'!D62</f>
        <v>0.64361574402411237</v>
      </c>
      <c r="F37" s="24">
        <f>+'Annual Financial Data'!E36/'Annual Financial Data'!E62</f>
        <v>3.460847839584424</v>
      </c>
      <c r="G37" s="24">
        <f>+'Annual Financial Data'!F36/'Annual Financial Data'!F62</f>
        <v>0.79562130169267575</v>
      </c>
      <c r="H37" s="24">
        <f>+'Annual Financial Data'!G36/'Annual Financial Data'!G62</f>
        <v>0.66173063742161375</v>
      </c>
      <c r="I37" s="24">
        <f>+'Annual Financial Data'!H36/'Annual Financial Data'!H62</f>
        <v>1.0287538473860658</v>
      </c>
      <c r="J37" s="24">
        <f>+'Annual Financial Data'!I36/'Annual Financial Data'!I62</f>
        <v>0.72949589757092037</v>
      </c>
      <c r="K37" s="16" t="s">
        <v>233</v>
      </c>
    </row>
    <row r="38" spans="2:11" ht="14.25" x14ac:dyDescent="0.2">
      <c r="B38" s="13" t="s">
        <v>223</v>
      </c>
      <c r="C38" s="24">
        <f>+'Annual Financial Data'!B36-'Annual Financial Data'!B62</f>
        <v>-23163150</v>
      </c>
      <c r="D38" s="24">
        <f>+'Annual Financial Data'!C36-'Annual Financial Data'!C62</f>
        <v>-525727</v>
      </c>
      <c r="E38" s="24">
        <f>+'Annual Financial Data'!D36-'Annual Financial Data'!D62</f>
        <v>-10344671</v>
      </c>
      <c r="F38" s="24">
        <f>+'Annual Financial Data'!E36-'Annual Financial Data'!E62</f>
        <v>9405294</v>
      </c>
      <c r="G38" s="24">
        <f>+'Annual Financial Data'!F36-'Annual Financial Data'!F62</f>
        <v>-1466363</v>
      </c>
      <c r="H38" s="24">
        <f>+'Annual Financial Data'!G36-'Annual Financial Data'!G62</f>
        <v>-906615</v>
      </c>
      <c r="I38" s="24">
        <f>+'Annual Financial Data'!H36-'Annual Financial Data'!H62</f>
        <v>2513</v>
      </c>
      <c r="J38" s="24">
        <f>+'Annual Financial Data'!I36-'Annual Financial Data'!I62</f>
        <v>-2102023</v>
      </c>
      <c r="K38" s="16" t="s">
        <v>234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Annual Financial Data</vt:lpstr>
      <vt:lpstr>Financial Ratios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nagham</dc:creator>
  <cp:lastModifiedBy>Nagham Malahmeh</cp:lastModifiedBy>
  <dcterms:created xsi:type="dcterms:W3CDTF">2023-07-24T08:09:52Z</dcterms:created>
  <dcterms:modified xsi:type="dcterms:W3CDTF">2023-11-06T06:21:14Z</dcterms:modified>
</cp:coreProperties>
</file>